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'Лист1'!$A$1:$DH$99</definedName>
  </definedNames>
  <calcPr fullCalcOnLoad="1"/>
</workbook>
</file>

<file path=xl/sharedStrings.xml><?xml version="1.0" encoding="utf-8"?>
<sst xmlns="http://schemas.openxmlformats.org/spreadsheetml/2006/main" count="246" uniqueCount="164">
  <si>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</si>
  <si>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</si>
  <si>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</si>
  <si>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</si>
  <si>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</si>
  <si>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долгосрочной</t>
  </si>
  <si>
    <t>индексации необходимой валовой выручки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</si>
  <si>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</si>
  <si>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</si>
  <si>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</si>
  <si>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</si>
  <si>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</si>
  <si>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</si>
  <si>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</si>
  <si>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</si>
  <si>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</si>
  <si>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</si>
  <si>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</si>
  <si>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</si>
  <si>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</si>
  <si>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</si>
  <si>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</si>
  <si>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</si>
  <si>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</si>
  <si>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</si>
  <si>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</si>
  <si>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</si>
  <si>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</si>
  <si>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</si>
  <si>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</si>
  <si>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</si>
  <si>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</si>
  <si>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</si>
  <si>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</si>
  <si>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</si>
  <si>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</si>
  <si>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</si>
  <si>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в том числе фонд оплаты труда ОПР (сч.20)</t>
  </si>
  <si>
    <t>в том числе фонд оплаты труда ИТР (сч.25)</t>
  </si>
  <si>
    <t>в том числе фонд оплаты труда ИТР (сч.26)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</si>
  <si>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</si>
  <si>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</si>
  <si>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</si>
  <si>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</si>
  <si>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</si>
  <si>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</si>
  <si>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расходы (ГСМ)</t>
  </si>
  <si>
    <t>1.1.3.3</t>
  </si>
  <si>
    <t>в том числе прочие расходы (с расшифровкой)****</t>
  </si>
  <si>
    <t>услуги коммунального характера</t>
  </si>
  <si>
    <t>обучение работников, повышение квалификации</t>
  </si>
  <si>
    <t>услуги связи</t>
  </si>
  <si>
    <t>инструмент</t>
  </si>
  <si>
    <t>содержание транспорта</t>
  </si>
  <si>
    <t>спецодежда</t>
  </si>
  <si>
    <t>расходы по охране труда</t>
  </si>
  <si>
    <t>средства индивидуальной защиты</t>
  </si>
  <si>
    <t>информационные и консультационные услуги</t>
  </si>
  <si>
    <t>командировочные расходы</t>
  </si>
  <si>
    <t>мед. осмотр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</si>
  <si>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</si>
  <si>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</si>
  <si>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</si>
  <si>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</si>
  <si>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</si>
  <si>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</si>
  <si>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</si>
  <si>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</si>
  <si>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</si>
  <si>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</si>
  <si>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</si>
  <si>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</si>
  <si>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</si>
  <si>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</si>
  <si>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</si>
  <si>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</si>
  <si>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</si>
  <si>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</si>
  <si>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</si>
  <si>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</si>
  <si>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</si>
  <si>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</si>
  <si>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</si>
  <si>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</si>
  <si>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</si>
  <si>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технологиеского присоединения к электриеским сетям, не включенные в плату за технологическое присоединение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</si>
  <si>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</si>
  <si>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</si>
  <si>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</si>
  <si>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</si>
  <si>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транспортный налог</t>
  </si>
  <si>
    <t>плата за предельнодопустимые выбросы</t>
  </si>
  <si>
    <t>земельный налог</t>
  </si>
  <si>
    <t>налог при применении УСНО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</si>
  <si>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</si>
  <si>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</si>
  <si>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</si>
  <si>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</si>
  <si>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</si>
  <si>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</si>
  <si>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</si>
  <si>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тыс. кВт*ч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</si>
  <si>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</si>
  <si>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руб/МВт*ч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</si>
  <si>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</si>
  <si>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</si>
  <si>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МВт∙ч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</si>
  <si>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</si>
  <si>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</si>
  <si>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</si>
  <si>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</si>
  <si>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</si>
  <si>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</si>
  <si>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</si>
  <si>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</si>
  <si>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</si>
  <si>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</si>
  <si>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</si>
  <si>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</si>
  <si>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</si>
  <si>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</si>
  <si>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</si>
  <si>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</si>
  <si>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</si>
  <si>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</si>
  <si>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</si>
  <si>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</si>
  <si>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</si>
  <si>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</si>
  <si>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</si>
  <si>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</si>
  <si>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</si>
  <si>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</si>
  <si>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</si>
  <si>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</si>
  <si>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</si>
  <si>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</si>
  <si>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</si>
  <si>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</si>
  <si>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</si>
  <si>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</si>
  <si>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</si>
  <si>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ООО "Союз"</t>
  </si>
  <si>
    <t>6686114948</t>
  </si>
  <si>
    <t>2.2</t>
  </si>
  <si>
    <t>2.3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</si>
  <si>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</si>
  <si>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</si>
  <si>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3.3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</si>
  <si>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</si>
  <si>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</si>
  <si>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</si>
  <si>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</si>
  <si>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</si>
  <si>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</si>
  <si>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</si>
  <si>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</si>
  <si>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</si>
  <si>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5.4</t>
  </si>
  <si>
    <t>канцелярские товары</t>
  </si>
  <si>
    <t>инвентарь</t>
  </si>
  <si>
    <t>оргтехника</t>
  </si>
  <si>
    <t>прочие налоги и сборы</t>
  </si>
  <si>
    <t>С учетом Методов индексации и  аналогов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</si>
</sst>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vertical="center" wrapText="1"/>
    </xf>
    <xf numFmtId="10" fontId="5" fillId="34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8"/>
  <sheetViews>
    <sheetView tabSelected="1" view="pageBreakPreview" zoomScaleSheetLayoutView="100" zoomScalePageLayoutView="0" workbookViewId="0" topLeftCell="A84">
      <selection activeCell="CN91" sqref="CN91:DD91"/>
    </sheetView>
  </sheetViews>
  <sheetFormatPr defaultColWidth="9.00390625" defaultRowHeight="12.75"/>
  <cols>
    <col min="1" max="107" width="0.875" style="0" customWidth="1"/>
    <col min="108" max="108" width="3.875" style="0" customWidth="1"/>
    <col min="109" max="112" width="9.125" style="0" hidden="1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7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</row>
    <row r="6" spans="1:108" ht="15.7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8" ht="15.7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ht="15.75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5">
      <c r="A10" s="2"/>
      <c r="B10" s="2"/>
      <c r="C10" s="3" t="s">
        <v>7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65" t="s">
        <v>142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ht="15">
      <c r="A11" s="2"/>
      <c r="B11" s="2"/>
      <c r="C11" s="3" t="s">
        <v>8</v>
      </c>
      <c r="D11" s="3"/>
      <c r="E11" s="2"/>
      <c r="F11" s="2"/>
      <c r="G11" s="2"/>
      <c r="H11" s="2"/>
      <c r="I11" s="2"/>
      <c r="J11" s="66" t="s">
        <v>143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5">
      <c r="A12" s="2"/>
      <c r="B12" s="2"/>
      <c r="C12" s="3" t="s">
        <v>9</v>
      </c>
      <c r="D12" s="3"/>
      <c r="E12" s="2"/>
      <c r="F12" s="2"/>
      <c r="G12" s="2"/>
      <c r="H12" s="2"/>
      <c r="I12" s="2"/>
      <c r="J12" s="67" t="s">
        <v>10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3.5">
      <c r="A14" s="68" t="s">
        <v>11</v>
      </c>
      <c r="B14" s="69"/>
      <c r="C14" s="69"/>
      <c r="D14" s="69"/>
      <c r="E14" s="69"/>
      <c r="F14" s="69"/>
      <c r="G14" s="69"/>
      <c r="H14" s="69"/>
      <c r="I14" s="70"/>
      <c r="J14" s="74" t="s">
        <v>12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0"/>
      <c r="BI14" s="68" t="s">
        <v>13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70"/>
      <c r="BT14" s="36">
        <v>2021</v>
      </c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8"/>
      <c r="CN14" s="68" t="s">
        <v>14</v>
      </c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6"/>
    </row>
    <row r="15" spans="1:108" ht="13.5">
      <c r="A15" s="71"/>
      <c r="B15" s="72"/>
      <c r="C15" s="72"/>
      <c r="D15" s="72"/>
      <c r="E15" s="72"/>
      <c r="F15" s="72"/>
      <c r="G15" s="72"/>
      <c r="H15" s="72"/>
      <c r="I15" s="73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71"/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36" t="s">
        <v>15</v>
      </c>
      <c r="BU15" s="37"/>
      <c r="BV15" s="37"/>
      <c r="BW15" s="37"/>
      <c r="BX15" s="37"/>
      <c r="BY15" s="37"/>
      <c r="BZ15" s="37"/>
      <c r="CA15" s="37"/>
      <c r="CB15" s="37"/>
      <c r="CC15" s="38"/>
      <c r="CD15" s="36" t="s">
        <v>16</v>
      </c>
      <c r="CE15" s="37"/>
      <c r="CF15" s="37"/>
      <c r="CG15" s="37"/>
      <c r="CH15" s="37"/>
      <c r="CI15" s="37"/>
      <c r="CJ15" s="37"/>
      <c r="CK15" s="37"/>
      <c r="CL15" s="37"/>
      <c r="CM15" s="38"/>
      <c r="CN15" s="77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3.5">
      <c r="A16" s="60" t="s">
        <v>17</v>
      </c>
      <c r="B16" s="61"/>
      <c r="C16" s="61"/>
      <c r="D16" s="61"/>
      <c r="E16" s="61"/>
      <c r="F16" s="61"/>
      <c r="G16" s="61"/>
      <c r="H16" s="61"/>
      <c r="I16" s="62"/>
      <c r="J16" s="4"/>
      <c r="K16" s="63" t="s">
        <v>18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5"/>
      <c r="BI16" s="36" t="s">
        <v>19</v>
      </c>
      <c r="BJ16" s="37"/>
      <c r="BK16" s="37"/>
      <c r="BL16" s="37"/>
      <c r="BM16" s="37"/>
      <c r="BN16" s="37"/>
      <c r="BO16" s="37"/>
      <c r="BP16" s="37"/>
      <c r="BQ16" s="37"/>
      <c r="BR16" s="37"/>
      <c r="BS16" s="38"/>
      <c r="BT16" s="36" t="s">
        <v>19</v>
      </c>
      <c r="BU16" s="37"/>
      <c r="BV16" s="37"/>
      <c r="BW16" s="37"/>
      <c r="BX16" s="37"/>
      <c r="BY16" s="37"/>
      <c r="BZ16" s="37"/>
      <c r="CA16" s="37"/>
      <c r="CB16" s="37"/>
      <c r="CC16" s="38"/>
      <c r="CD16" s="36" t="s">
        <v>19</v>
      </c>
      <c r="CE16" s="37"/>
      <c r="CF16" s="37"/>
      <c r="CG16" s="37"/>
      <c r="CH16" s="37"/>
      <c r="CI16" s="37"/>
      <c r="CJ16" s="37"/>
      <c r="CK16" s="37"/>
      <c r="CL16" s="37"/>
      <c r="CM16" s="38"/>
      <c r="CN16" s="80" t="s">
        <v>19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6" customFormat="1" ht="27.75" customHeight="1">
      <c r="A17" s="33" t="s">
        <v>20</v>
      </c>
      <c r="B17" s="34"/>
      <c r="C17" s="34"/>
      <c r="D17" s="34"/>
      <c r="E17" s="34"/>
      <c r="F17" s="34"/>
      <c r="G17" s="34"/>
      <c r="H17" s="34"/>
      <c r="I17" s="35"/>
      <c r="J17" s="10"/>
      <c r="K17" s="39" t="s">
        <v>21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11"/>
      <c r="BI17" s="21" t="s">
        <v>22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4">
        <f>BT18+BT50</f>
        <v>11213.806999999999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27">
        <f>CD18+CD50+CD68</f>
        <v>23531.51455</v>
      </c>
      <c r="CE17" s="28"/>
      <c r="CF17" s="28"/>
      <c r="CG17" s="28"/>
      <c r="CH17" s="28"/>
      <c r="CI17" s="28"/>
      <c r="CJ17" s="28"/>
      <c r="CK17" s="28"/>
      <c r="CL17" s="28"/>
      <c r="CM17" s="29"/>
      <c r="CN17" s="40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8" s="6" customFormat="1" ht="53.25" customHeight="1">
      <c r="A18" s="33" t="s">
        <v>23</v>
      </c>
      <c r="B18" s="34"/>
      <c r="C18" s="34"/>
      <c r="D18" s="34"/>
      <c r="E18" s="34"/>
      <c r="F18" s="34"/>
      <c r="G18" s="34"/>
      <c r="H18" s="34"/>
      <c r="I18" s="35"/>
      <c r="J18" s="10"/>
      <c r="K18" s="39" t="s">
        <v>24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11"/>
      <c r="BI18" s="21" t="s">
        <v>22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24">
        <f>(BT19+BT24+BT29)*0.7+1890.36*0.3</f>
        <v>8698.007</v>
      </c>
      <c r="BU18" s="25"/>
      <c r="BV18" s="25"/>
      <c r="BW18" s="25"/>
      <c r="BX18" s="25"/>
      <c r="BY18" s="25"/>
      <c r="BZ18" s="25"/>
      <c r="CA18" s="25"/>
      <c r="CB18" s="25"/>
      <c r="CC18" s="26"/>
      <c r="CD18" s="27">
        <f>CD19+CD24+CD29+CD48+CD49</f>
        <v>18990.52066</v>
      </c>
      <c r="CE18" s="28"/>
      <c r="CF18" s="28"/>
      <c r="CG18" s="28"/>
      <c r="CH18" s="28"/>
      <c r="CI18" s="28"/>
      <c r="CJ18" s="28"/>
      <c r="CK18" s="28"/>
      <c r="CL18" s="28"/>
      <c r="CM18" s="29"/>
      <c r="CN18" s="40" t="s">
        <v>163</v>
      </c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</row>
    <row r="19" spans="1:108" s="6" customFormat="1" ht="17.25" customHeight="1">
      <c r="A19" s="33" t="s">
        <v>25</v>
      </c>
      <c r="B19" s="34"/>
      <c r="C19" s="34"/>
      <c r="D19" s="34"/>
      <c r="E19" s="34"/>
      <c r="F19" s="34"/>
      <c r="G19" s="34"/>
      <c r="H19" s="34"/>
      <c r="I19" s="35"/>
      <c r="J19" s="10"/>
      <c r="K19" s="39" t="s">
        <v>26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11"/>
      <c r="BI19" s="21" t="s">
        <v>22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24">
        <f>BT20+BT22</f>
        <v>7519.73</v>
      </c>
      <c r="BU19" s="25"/>
      <c r="BV19" s="25"/>
      <c r="BW19" s="25"/>
      <c r="BX19" s="25"/>
      <c r="BY19" s="25"/>
      <c r="BZ19" s="25"/>
      <c r="CA19" s="25"/>
      <c r="CB19" s="25"/>
      <c r="CC19" s="26"/>
      <c r="CD19" s="27">
        <f>SUM(CD20:CM22)</f>
        <v>10985.86774</v>
      </c>
      <c r="CE19" s="28"/>
      <c r="CF19" s="28"/>
      <c r="CG19" s="28"/>
      <c r="CH19" s="28"/>
      <c r="CI19" s="28"/>
      <c r="CJ19" s="28"/>
      <c r="CK19" s="28"/>
      <c r="CL19" s="28"/>
      <c r="CM19" s="29"/>
      <c r="CN19" s="40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</row>
    <row r="20" spans="1:108" s="12" customFormat="1" ht="30.75" customHeight="1">
      <c r="A20" s="33" t="s">
        <v>27</v>
      </c>
      <c r="B20" s="34"/>
      <c r="C20" s="34"/>
      <c r="D20" s="34"/>
      <c r="E20" s="34"/>
      <c r="F20" s="34"/>
      <c r="G20" s="34"/>
      <c r="H20" s="34"/>
      <c r="I20" s="35"/>
      <c r="J20" s="10"/>
      <c r="K20" s="39" t="s">
        <v>28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11"/>
      <c r="BI20" s="21" t="s">
        <v>22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4">
        <v>1552.83</v>
      </c>
      <c r="BU20" s="25"/>
      <c r="BV20" s="25"/>
      <c r="BW20" s="25"/>
      <c r="BX20" s="25"/>
      <c r="BY20" s="25"/>
      <c r="BZ20" s="25"/>
      <c r="CA20" s="25"/>
      <c r="CB20" s="25"/>
      <c r="CC20" s="26"/>
      <c r="CD20" s="27">
        <f>263.08+3004.31708+502.99076+996.846</f>
        <v>4767.23384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40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2"/>
    </row>
    <row r="21" spans="1:108" ht="13.5">
      <c r="A21" s="33" t="s">
        <v>29</v>
      </c>
      <c r="B21" s="34"/>
      <c r="C21" s="34"/>
      <c r="D21" s="34"/>
      <c r="E21" s="34"/>
      <c r="F21" s="34"/>
      <c r="G21" s="34"/>
      <c r="H21" s="34"/>
      <c r="I21" s="35"/>
      <c r="J21" s="10"/>
      <c r="K21" s="39" t="s">
        <v>30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11"/>
      <c r="BI21" s="21" t="s">
        <v>22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46"/>
      <c r="BU21" s="47"/>
      <c r="BV21" s="47"/>
      <c r="BW21" s="47"/>
      <c r="BX21" s="47"/>
      <c r="BY21" s="47"/>
      <c r="BZ21" s="47"/>
      <c r="CA21" s="47"/>
      <c r="CB21" s="47"/>
      <c r="CC21" s="48"/>
      <c r="CD21" s="27"/>
      <c r="CE21" s="28"/>
      <c r="CF21" s="28"/>
      <c r="CG21" s="28"/>
      <c r="CH21" s="28"/>
      <c r="CI21" s="28"/>
      <c r="CJ21" s="28"/>
      <c r="CK21" s="28"/>
      <c r="CL21" s="28"/>
      <c r="CM21" s="29"/>
      <c r="CN21" s="40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2"/>
    </row>
    <row r="22" spans="1:108" s="6" customFormat="1" ht="54.75" customHeight="1">
      <c r="A22" s="33" t="s">
        <v>31</v>
      </c>
      <c r="B22" s="34"/>
      <c r="C22" s="34"/>
      <c r="D22" s="34"/>
      <c r="E22" s="34"/>
      <c r="F22" s="34"/>
      <c r="G22" s="34"/>
      <c r="H22" s="34"/>
      <c r="I22" s="35"/>
      <c r="J22" s="10"/>
      <c r="K22" s="39" t="s">
        <v>32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11"/>
      <c r="BI22" s="21" t="s">
        <v>22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4">
        <v>5966.9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27">
        <f>6184.00336+34.63054</f>
        <v>6218.6339</v>
      </c>
      <c r="CE22" s="28"/>
      <c r="CF22" s="28"/>
      <c r="CG22" s="28"/>
      <c r="CH22" s="28"/>
      <c r="CI22" s="28"/>
      <c r="CJ22" s="28"/>
      <c r="CK22" s="28"/>
      <c r="CL22" s="28"/>
      <c r="CM22" s="29"/>
      <c r="CN22" s="40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</row>
    <row r="23" spans="1:108" ht="17.25" customHeight="1">
      <c r="A23" s="33" t="s">
        <v>33</v>
      </c>
      <c r="B23" s="34"/>
      <c r="C23" s="34"/>
      <c r="D23" s="34"/>
      <c r="E23" s="34"/>
      <c r="F23" s="34"/>
      <c r="G23" s="34"/>
      <c r="H23" s="34"/>
      <c r="I23" s="35"/>
      <c r="J23" s="10"/>
      <c r="K23" s="39" t="s">
        <v>34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11"/>
      <c r="BI23" s="21" t="s">
        <v>22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46"/>
      <c r="BU23" s="47"/>
      <c r="BV23" s="47"/>
      <c r="BW23" s="47"/>
      <c r="BX23" s="47"/>
      <c r="BY23" s="47"/>
      <c r="BZ23" s="47"/>
      <c r="CA23" s="47"/>
      <c r="CB23" s="47"/>
      <c r="CC23" s="48"/>
      <c r="CD23" s="27"/>
      <c r="CE23" s="28"/>
      <c r="CF23" s="28"/>
      <c r="CG23" s="28"/>
      <c r="CH23" s="28"/>
      <c r="CI23" s="28"/>
      <c r="CJ23" s="28"/>
      <c r="CK23" s="28"/>
      <c r="CL23" s="28"/>
      <c r="CM23" s="29"/>
      <c r="CN23" s="40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6" customFormat="1" ht="13.5">
      <c r="A24" s="33" t="s">
        <v>35</v>
      </c>
      <c r="B24" s="34"/>
      <c r="C24" s="34"/>
      <c r="D24" s="34"/>
      <c r="E24" s="34"/>
      <c r="F24" s="34"/>
      <c r="G24" s="34"/>
      <c r="H24" s="34"/>
      <c r="I24" s="35"/>
      <c r="J24" s="10"/>
      <c r="K24" s="39" t="s">
        <v>36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11"/>
      <c r="BI24" s="21" t="s">
        <v>22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4">
        <f>BT25+BT26+BT27</f>
        <v>3725.89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7">
        <f>SUM(CD25:CM27)</f>
        <v>5915.57237</v>
      </c>
      <c r="CE24" s="28"/>
      <c r="CF24" s="28"/>
      <c r="CG24" s="28"/>
      <c r="CH24" s="28"/>
      <c r="CI24" s="28"/>
      <c r="CJ24" s="28"/>
      <c r="CK24" s="28"/>
      <c r="CL24" s="28"/>
      <c r="CM24" s="29"/>
      <c r="CN24" s="40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6" customFormat="1" ht="13.5">
      <c r="A25" s="33"/>
      <c r="B25" s="34"/>
      <c r="C25" s="34"/>
      <c r="D25" s="34"/>
      <c r="E25" s="34"/>
      <c r="F25" s="34"/>
      <c r="G25" s="34"/>
      <c r="H25" s="34"/>
      <c r="I25" s="35"/>
      <c r="J25" s="10"/>
      <c r="K25" s="31" t="s">
        <v>37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11"/>
      <c r="BI25" s="21" t="s">
        <v>22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24">
        <v>1882.19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27">
        <f>2402.09072+614.85119</f>
        <v>3016.94191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13"/>
      <c r="CO25" s="14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s="6" customFormat="1" ht="13.5">
      <c r="A26" s="33"/>
      <c r="B26" s="34"/>
      <c r="C26" s="34"/>
      <c r="D26" s="34"/>
      <c r="E26" s="34"/>
      <c r="F26" s="34"/>
      <c r="G26" s="34"/>
      <c r="H26" s="34"/>
      <c r="I26" s="35"/>
      <c r="J26" s="10"/>
      <c r="K26" s="31" t="s">
        <v>38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21" t="s">
        <v>22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4">
        <v>1511.14</v>
      </c>
      <c r="BU26" s="25"/>
      <c r="BV26" s="25"/>
      <c r="BW26" s="25"/>
      <c r="BX26" s="25"/>
      <c r="BY26" s="25"/>
      <c r="BZ26" s="25"/>
      <c r="CA26" s="25"/>
      <c r="CB26" s="25"/>
      <c r="CC26" s="26"/>
      <c r="CD26" s="27">
        <f>1931.09254+494.29213</f>
        <v>2425.38467</v>
      </c>
      <c r="CE26" s="28"/>
      <c r="CF26" s="28"/>
      <c r="CG26" s="28"/>
      <c r="CH26" s="28"/>
      <c r="CI26" s="28"/>
      <c r="CJ26" s="28"/>
      <c r="CK26" s="28"/>
      <c r="CL26" s="28"/>
      <c r="CM26" s="29"/>
      <c r="CN26" s="13"/>
      <c r="CO26" s="14"/>
      <c r="CP26" s="58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6" customFormat="1" ht="13.5">
      <c r="A27" s="33"/>
      <c r="B27" s="34"/>
      <c r="C27" s="34"/>
      <c r="D27" s="34"/>
      <c r="E27" s="34"/>
      <c r="F27" s="34"/>
      <c r="G27" s="34"/>
      <c r="H27" s="34"/>
      <c r="I27" s="35"/>
      <c r="J27" s="21" t="s">
        <v>39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3"/>
      <c r="BI27" s="21" t="s">
        <v>22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4">
        <v>332.56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7">
        <f>376.79854+96.44725</f>
        <v>473.24579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13"/>
      <c r="CO27" s="14"/>
      <c r="CP27" s="59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ht="13.5">
      <c r="A28" s="33" t="s">
        <v>40</v>
      </c>
      <c r="B28" s="34"/>
      <c r="C28" s="34"/>
      <c r="D28" s="34"/>
      <c r="E28" s="34"/>
      <c r="F28" s="34"/>
      <c r="G28" s="34"/>
      <c r="H28" s="34"/>
      <c r="I28" s="35"/>
      <c r="J28" s="10"/>
      <c r="K28" s="39" t="s">
        <v>34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11"/>
      <c r="BI28" s="21" t="s">
        <v>22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46"/>
      <c r="BU28" s="47"/>
      <c r="BV28" s="47"/>
      <c r="BW28" s="47"/>
      <c r="BX28" s="47"/>
      <c r="BY28" s="47"/>
      <c r="BZ28" s="47"/>
      <c r="CA28" s="47"/>
      <c r="CB28" s="47"/>
      <c r="CC28" s="48"/>
      <c r="CD28" s="27"/>
      <c r="CE28" s="28"/>
      <c r="CF28" s="28"/>
      <c r="CG28" s="28"/>
      <c r="CH28" s="28"/>
      <c r="CI28" s="28"/>
      <c r="CJ28" s="28"/>
      <c r="CK28" s="28"/>
      <c r="CL28" s="28"/>
      <c r="CM28" s="29"/>
      <c r="CN28" s="40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6" customFormat="1" ht="32.25" customHeight="1">
      <c r="A29" s="33" t="s">
        <v>41</v>
      </c>
      <c r="B29" s="34"/>
      <c r="C29" s="34"/>
      <c r="D29" s="34"/>
      <c r="E29" s="34"/>
      <c r="F29" s="34"/>
      <c r="G29" s="34"/>
      <c r="H29" s="34"/>
      <c r="I29" s="35"/>
      <c r="J29" s="10"/>
      <c r="K29" s="39" t="s">
        <v>42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11"/>
      <c r="BI29" s="21" t="s">
        <v>22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4">
        <f>BT32</f>
        <v>369.95</v>
      </c>
      <c r="BU29" s="25"/>
      <c r="BV29" s="25"/>
      <c r="BW29" s="25"/>
      <c r="BX29" s="25"/>
      <c r="BY29" s="25"/>
      <c r="BZ29" s="25"/>
      <c r="CA29" s="25"/>
      <c r="CB29" s="25"/>
      <c r="CC29" s="26"/>
      <c r="CD29" s="27">
        <f>SUM(CD30:CM32)</f>
        <v>2089.08055</v>
      </c>
      <c r="CE29" s="28"/>
      <c r="CF29" s="28"/>
      <c r="CG29" s="28"/>
      <c r="CH29" s="28"/>
      <c r="CI29" s="28"/>
      <c r="CJ29" s="28"/>
      <c r="CK29" s="28"/>
      <c r="CL29" s="28"/>
      <c r="CM29" s="29"/>
      <c r="CN29" s="40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6" customFormat="1" ht="13.5">
      <c r="A30" s="33" t="s">
        <v>43</v>
      </c>
      <c r="B30" s="34"/>
      <c r="C30" s="34"/>
      <c r="D30" s="34"/>
      <c r="E30" s="34"/>
      <c r="F30" s="34"/>
      <c r="G30" s="34"/>
      <c r="H30" s="34"/>
      <c r="I30" s="35"/>
      <c r="J30" s="10"/>
      <c r="K30" s="41" t="s">
        <v>44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11"/>
      <c r="BI30" s="21" t="s">
        <v>22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46">
        <v>0</v>
      </c>
      <c r="BU30" s="47"/>
      <c r="BV30" s="47"/>
      <c r="BW30" s="47"/>
      <c r="BX30" s="47"/>
      <c r="BY30" s="47"/>
      <c r="BZ30" s="47"/>
      <c r="CA30" s="47"/>
      <c r="CB30" s="47"/>
      <c r="CC30" s="48"/>
      <c r="CD30" s="27"/>
      <c r="CE30" s="28"/>
      <c r="CF30" s="28"/>
      <c r="CG30" s="28"/>
      <c r="CH30" s="28"/>
      <c r="CI30" s="28"/>
      <c r="CJ30" s="28"/>
      <c r="CK30" s="28"/>
      <c r="CL30" s="28"/>
      <c r="CM30" s="29"/>
      <c r="CN30" s="13"/>
      <c r="CO30" s="14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ht="18" customHeight="1">
      <c r="A31" s="33" t="s">
        <v>45</v>
      </c>
      <c r="B31" s="34"/>
      <c r="C31" s="34"/>
      <c r="D31" s="34"/>
      <c r="E31" s="34"/>
      <c r="F31" s="34"/>
      <c r="G31" s="34"/>
      <c r="H31" s="34"/>
      <c r="I31" s="35"/>
      <c r="J31" s="10"/>
      <c r="K31" s="41" t="s">
        <v>46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11"/>
      <c r="BI31" s="21" t="s">
        <v>22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46">
        <v>0</v>
      </c>
      <c r="BU31" s="47"/>
      <c r="BV31" s="47"/>
      <c r="BW31" s="47"/>
      <c r="BX31" s="47"/>
      <c r="BY31" s="47"/>
      <c r="BZ31" s="47"/>
      <c r="CA31" s="47"/>
      <c r="CB31" s="47"/>
      <c r="CC31" s="48"/>
      <c r="CD31" s="27">
        <f>175.53</f>
        <v>175.53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13"/>
      <c r="CO31" s="14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ht="36.75" customHeight="1">
      <c r="A32" s="33" t="s">
        <v>47</v>
      </c>
      <c r="B32" s="34"/>
      <c r="C32" s="34"/>
      <c r="D32" s="34"/>
      <c r="E32" s="34"/>
      <c r="F32" s="34"/>
      <c r="G32" s="34"/>
      <c r="H32" s="34"/>
      <c r="I32" s="35"/>
      <c r="J32" s="10"/>
      <c r="K32" s="39" t="s">
        <v>48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11"/>
      <c r="BI32" s="21" t="s">
        <v>22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4">
        <f>BT33+BT34+BT35+BT36+BT37+BT38+BT39+BT40+BT41+BT42+BT43+BT44+BT45+BT46+BT47</f>
        <v>369.95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27">
        <f>SUM(CD33:CM47)</f>
        <v>1913.55055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13"/>
      <c r="CO32" s="14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s="12" customFormat="1" ht="13.5">
      <c r="A33" s="33"/>
      <c r="B33" s="34"/>
      <c r="C33" s="34"/>
      <c r="D33" s="34"/>
      <c r="E33" s="34"/>
      <c r="F33" s="34"/>
      <c r="G33" s="34"/>
      <c r="H33" s="34"/>
      <c r="I33" s="35"/>
      <c r="J33" s="21" t="s">
        <v>49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3"/>
      <c r="BI33" s="21" t="s">
        <v>22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46"/>
      <c r="BU33" s="47"/>
      <c r="BV33" s="47"/>
      <c r="BW33" s="47"/>
      <c r="BX33" s="47"/>
      <c r="BY33" s="47"/>
      <c r="BZ33" s="47"/>
      <c r="CA33" s="47"/>
      <c r="CB33" s="47"/>
      <c r="CC33" s="48"/>
      <c r="CD33" s="27">
        <f>72.03897+2.81124</f>
        <v>74.85021</v>
      </c>
      <c r="CE33" s="28"/>
      <c r="CF33" s="28"/>
      <c r="CG33" s="28"/>
      <c r="CH33" s="28"/>
      <c r="CI33" s="28"/>
      <c r="CJ33" s="28"/>
      <c r="CK33" s="28"/>
      <c r="CL33" s="28"/>
      <c r="CM33" s="29"/>
      <c r="CN33" s="13"/>
      <c r="CO33" s="14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s="6" customFormat="1" ht="18" customHeight="1">
      <c r="A34" s="33"/>
      <c r="B34" s="34"/>
      <c r="C34" s="34"/>
      <c r="D34" s="34"/>
      <c r="E34" s="34"/>
      <c r="F34" s="34"/>
      <c r="G34" s="34"/>
      <c r="H34" s="34"/>
      <c r="I34" s="35"/>
      <c r="J34" s="21" t="s">
        <v>50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3"/>
      <c r="BI34" s="21" t="s">
        <v>22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4">
        <v>45.18</v>
      </c>
      <c r="BU34" s="25"/>
      <c r="BV34" s="25"/>
      <c r="BW34" s="25"/>
      <c r="BX34" s="25"/>
      <c r="BY34" s="25"/>
      <c r="BZ34" s="25"/>
      <c r="CA34" s="25"/>
      <c r="CB34" s="25"/>
      <c r="CC34" s="26"/>
      <c r="CD34" s="49">
        <f>124.6+20</f>
        <v>144.6</v>
      </c>
      <c r="CE34" s="50"/>
      <c r="CF34" s="50"/>
      <c r="CG34" s="50"/>
      <c r="CH34" s="50"/>
      <c r="CI34" s="50"/>
      <c r="CJ34" s="50"/>
      <c r="CK34" s="50"/>
      <c r="CL34" s="50"/>
      <c r="CM34" s="51"/>
      <c r="CN34" s="13"/>
      <c r="CO34" s="14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6" customFormat="1" ht="13.5">
      <c r="A35" s="53"/>
      <c r="B35" s="53"/>
      <c r="C35" s="53"/>
      <c r="D35" s="53"/>
      <c r="E35" s="53"/>
      <c r="F35" s="53"/>
      <c r="G35" s="53"/>
      <c r="H35" s="53"/>
      <c r="I35" s="54"/>
      <c r="J35" s="21" t="s">
        <v>51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3"/>
      <c r="BI35" s="21" t="s">
        <v>22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4">
        <f>20.66+8.68</f>
        <v>29.34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49">
        <f>38.62+32.8</f>
        <v>71.41999999999999</v>
      </c>
      <c r="CE35" s="50"/>
      <c r="CF35" s="50"/>
      <c r="CG35" s="50"/>
      <c r="CH35" s="50"/>
      <c r="CI35" s="50"/>
      <c r="CJ35" s="50"/>
      <c r="CK35" s="50"/>
      <c r="CL35" s="50"/>
      <c r="CM35" s="51"/>
      <c r="CN35" s="13"/>
      <c r="CO35" s="14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ht="13.5">
      <c r="A36" s="53"/>
      <c r="B36" s="53"/>
      <c r="C36" s="53"/>
      <c r="D36" s="53"/>
      <c r="E36" s="53"/>
      <c r="F36" s="53"/>
      <c r="G36" s="53"/>
      <c r="H36" s="53"/>
      <c r="I36" s="54"/>
      <c r="J36" s="21" t="s">
        <v>52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/>
      <c r="BI36" s="21" t="s">
        <v>22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46"/>
      <c r="BU36" s="47"/>
      <c r="BV36" s="47"/>
      <c r="BW36" s="47"/>
      <c r="BX36" s="47"/>
      <c r="BY36" s="47"/>
      <c r="BZ36" s="47"/>
      <c r="CA36" s="47"/>
      <c r="CB36" s="47"/>
      <c r="CC36" s="48"/>
      <c r="CD36" s="49"/>
      <c r="CE36" s="50"/>
      <c r="CF36" s="50"/>
      <c r="CG36" s="50"/>
      <c r="CH36" s="50"/>
      <c r="CI36" s="50"/>
      <c r="CJ36" s="50"/>
      <c r="CK36" s="50"/>
      <c r="CL36" s="50"/>
      <c r="CM36" s="51"/>
      <c r="CN36" s="13"/>
      <c r="CO36" s="14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ht="13.5">
      <c r="A37" s="53"/>
      <c r="B37" s="53"/>
      <c r="C37" s="53"/>
      <c r="D37" s="53"/>
      <c r="E37" s="53"/>
      <c r="F37" s="53"/>
      <c r="G37" s="53"/>
      <c r="H37" s="53"/>
      <c r="I37" s="54"/>
      <c r="J37" s="21" t="s">
        <v>53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/>
      <c r="BI37" s="21" t="s">
        <v>22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46"/>
      <c r="BU37" s="47"/>
      <c r="BV37" s="47"/>
      <c r="BW37" s="47"/>
      <c r="BX37" s="47"/>
      <c r="BY37" s="47"/>
      <c r="BZ37" s="47"/>
      <c r="CA37" s="47"/>
      <c r="CB37" s="47"/>
      <c r="CC37" s="48"/>
      <c r="CD37" s="49">
        <f>8.69</f>
        <v>8.69</v>
      </c>
      <c r="CE37" s="50"/>
      <c r="CF37" s="50"/>
      <c r="CG37" s="50"/>
      <c r="CH37" s="50"/>
      <c r="CI37" s="50"/>
      <c r="CJ37" s="50"/>
      <c r="CK37" s="50"/>
      <c r="CL37" s="50"/>
      <c r="CM37" s="51"/>
      <c r="CN37" s="13"/>
      <c r="CO37" s="14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12" s="6" customFormat="1" ht="13.5">
      <c r="A38" s="53"/>
      <c r="B38" s="53"/>
      <c r="C38" s="53"/>
      <c r="D38" s="53"/>
      <c r="E38" s="53"/>
      <c r="F38" s="53"/>
      <c r="G38" s="53"/>
      <c r="H38" s="53"/>
      <c r="I38" s="54"/>
      <c r="J38" s="21" t="s">
        <v>54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3"/>
      <c r="BI38" s="21" t="s">
        <v>22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4">
        <v>132.28</v>
      </c>
      <c r="BU38" s="25"/>
      <c r="BV38" s="25"/>
      <c r="BW38" s="25"/>
      <c r="BX38" s="25"/>
      <c r="BY38" s="25"/>
      <c r="BZ38" s="25"/>
      <c r="CA38" s="25"/>
      <c r="CB38" s="25"/>
      <c r="CC38" s="26"/>
      <c r="CD38" s="49">
        <f>241.48031</f>
        <v>241.48031</v>
      </c>
      <c r="CE38" s="50"/>
      <c r="CF38" s="50"/>
      <c r="CG38" s="50"/>
      <c r="CH38" s="50"/>
      <c r="CI38" s="50"/>
      <c r="CJ38" s="50"/>
      <c r="CK38" s="50"/>
      <c r="CL38" s="50"/>
      <c r="CM38" s="51"/>
      <c r="CN38" s="13"/>
      <c r="CO38" s="14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  <c r="DH38" s="17"/>
    </row>
    <row r="39" spans="1:108" s="6" customFormat="1" ht="13.5">
      <c r="A39" s="33"/>
      <c r="B39" s="34"/>
      <c r="C39" s="34"/>
      <c r="D39" s="34"/>
      <c r="E39" s="34"/>
      <c r="F39" s="34"/>
      <c r="G39" s="34"/>
      <c r="H39" s="34"/>
      <c r="I39" s="35"/>
      <c r="J39" s="21" t="s">
        <v>55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3"/>
      <c r="BI39" s="21" t="s">
        <v>22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4">
        <f>16.1+16.8</f>
        <v>32.900000000000006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49">
        <f>17.25+17.25</f>
        <v>34.5</v>
      </c>
      <c r="CE39" s="50"/>
      <c r="CF39" s="50"/>
      <c r="CG39" s="50"/>
      <c r="CH39" s="50"/>
      <c r="CI39" s="50"/>
      <c r="CJ39" s="50"/>
      <c r="CK39" s="50"/>
      <c r="CL39" s="50"/>
      <c r="CM39" s="51"/>
      <c r="CN39" s="13"/>
      <c r="CO39" s="14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9" s="6" customFormat="1" ht="13.5">
      <c r="A40" s="33"/>
      <c r="B40" s="34"/>
      <c r="C40" s="34"/>
      <c r="D40" s="34"/>
      <c r="E40" s="34"/>
      <c r="F40" s="34"/>
      <c r="G40" s="34"/>
      <c r="H40" s="34"/>
      <c r="I40" s="35"/>
      <c r="J40" s="52" t="s">
        <v>56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4"/>
      <c r="BI40" s="21" t="s">
        <v>22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55"/>
      <c r="BU40" s="56"/>
      <c r="BV40" s="56"/>
      <c r="BW40" s="56"/>
      <c r="BX40" s="56"/>
      <c r="BY40" s="56"/>
      <c r="BZ40" s="56"/>
      <c r="CA40" s="56"/>
      <c r="CB40" s="56"/>
      <c r="CC40" s="57"/>
      <c r="CD40" s="49">
        <f>44.6</f>
        <v>44.6</v>
      </c>
      <c r="CE40" s="50"/>
      <c r="CF40" s="50"/>
      <c r="CG40" s="50"/>
      <c r="CH40" s="50"/>
      <c r="CI40" s="50"/>
      <c r="CJ40" s="50"/>
      <c r="CK40" s="50"/>
      <c r="CL40" s="50"/>
      <c r="CM40" s="51"/>
      <c r="CN40" s="13"/>
      <c r="CO40" s="14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  <c r="DE40"/>
    </row>
    <row r="41" spans="1:108" ht="13.5">
      <c r="A41" s="33"/>
      <c r="B41" s="34"/>
      <c r="C41" s="34"/>
      <c r="D41" s="34"/>
      <c r="E41" s="34"/>
      <c r="F41" s="34"/>
      <c r="G41" s="34"/>
      <c r="H41" s="34"/>
      <c r="I41" s="35"/>
      <c r="J41" s="21" t="s">
        <v>57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3"/>
      <c r="BI41" s="21" t="s">
        <v>22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46"/>
      <c r="BU41" s="47"/>
      <c r="BV41" s="47"/>
      <c r="BW41" s="47"/>
      <c r="BX41" s="47"/>
      <c r="BY41" s="47"/>
      <c r="BZ41" s="47"/>
      <c r="CA41" s="47"/>
      <c r="CB41" s="47"/>
      <c r="CC41" s="48"/>
      <c r="CD41" s="27">
        <f>720</f>
        <v>720</v>
      </c>
      <c r="CE41" s="28"/>
      <c r="CF41" s="28"/>
      <c r="CG41" s="28"/>
      <c r="CH41" s="28"/>
      <c r="CI41" s="28"/>
      <c r="CJ41" s="28"/>
      <c r="CK41" s="28"/>
      <c r="CL41" s="28"/>
      <c r="CM41" s="29"/>
      <c r="CN41" s="13"/>
      <c r="CO41" s="14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ht="13.5">
      <c r="A42" s="33"/>
      <c r="B42" s="34"/>
      <c r="C42" s="34"/>
      <c r="D42" s="34"/>
      <c r="E42" s="34"/>
      <c r="F42" s="34"/>
      <c r="G42" s="34"/>
      <c r="H42" s="34"/>
      <c r="I42" s="35"/>
      <c r="J42" s="21" t="s">
        <v>58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3"/>
      <c r="BI42" s="21" t="s">
        <v>22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46"/>
      <c r="BU42" s="47"/>
      <c r="BV42" s="47"/>
      <c r="BW42" s="47"/>
      <c r="BX42" s="47"/>
      <c r="BY42" s="47"/>
      <c r="BZ42" s="47"/>
      <c r="CA42" s="47"/>
      <c r="CB42" s="47"/>
      <c r="CC42" s="48"/>
      <c r="CD42" s="27">
        <f>11.8</f>
        <v>11.8</v>
      </c>
      <c r="CE42" s="28"/>
      <c r="CF42" s="28"/>
      <c r="CG42" s="28"/>
      <c r="CH42" s="28"/>
      <c r="CI42" s="28"/>
      <c r="CJ42" s="28"/>
      <c r="CK42" s="28"/>
      <c r="CL42" s="28"/>
      <c r="CM42" s="29"/>
      <c r="CN42" s="13"/>
      <c r="CO42" s="14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ht="13.5">
      <c r="A43" s="33"/>
      <c r="B43" s="34"/>
      <c r="C43" s="34"/>
      <c r="D43" s="34"/>
      <c r="E43" s="34"/>
      <c r="F43" s="34"/>
      <c r="G43" s="34"/>
      <c r="H43" s="34"/>
      <c r="I43" s="35"/>
      <c r="J43" s="21" t="s">
        <v>59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3"/>
      <c r="BI43" s="21" t="s">
        <v>22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46"/>
      <c r="BU43" s="47"/>
      <c r="BV43" s="47"/>
      <c r="BW43" s="47"/>
      <c r="BX43" s="47"/>
      <c r="BY43" s="47"/>
      <c r="BZ43" s="47"/>
      <c r="CA43" s="47"/>
      <c r="CB43" s="47"/>
      <c r="CC43" s="48"/>
      <c r="CD43" s="27"/>
      <c r="CE43" s="28"/>
      <c r="CF43" s="28"/>
      <c r="CG43" s="28"/>
      <c r="CH43" s="28"/>
      <c r="CI43" s="28"/>
      <c r="CJ43" s="28"/>
      <c r="CK43" s="28"/>
      <c r="CL43" s="28"/>
      <c r="CM43" s="29"/>
      <c r="CN43" s="13"/>
      <c r="CO43" s="14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ht="13.5">
      <c r="A44" s="33"/>
      <c r="B44" s="34"/>
      <c r="C44" s="34"/>
      <c r="D44" s="34"/>
      <c r="E44" s="34"/>
      <c r="F44" s="34"/>
      <c r="G44" s="34"/>
      <c r="H44" s="34"/>
      <c r="I44" s="35"/>
      <c r="J44" s="21" t="s">
        <v>159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3"/>
      <c r="BI44" s="21" t="s">
        <v>22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4">
        <v>25.3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27">
        <f>40.59</f>
        <v>40.59</v>
      </c>
      <c r="CE44" s="28"/>
      <c r="CF44" s="28"/>
      <c r="CG44" s="28"/>
      <c r="CH44" s="28"/>
      <c r="CI44" s="28"/>
      <c r="CJ44" s="28"/>
      <c r="CK44" s="28"/>
      <c r="CL44" s="28"/>
      <c r="CM44" s="29"/>
      <c r="CN44" s="30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ht="13.5">
      <c r="A45" s="33"/>
      <c r="B45" s="34"/>
      <c r="C45" s="34"/>
      <c r="D45" s="34"/>
      <c r="E45" s="34"/>
      <c r="F45" s="34"/>
      <c r="G45" s="34"/>
      <c r="H45" s="34"/>
      <c r="I45" s="35"/>
      <c r="J45" s="21" t="s">
        <v>160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3"/>
      <c r="BI45" s="21" t="s">
        <v>22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4">
        <v>20.02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7">
        <f>205.11759</f>
        <v>205.11759</v>
      </c>
      <c r="CE45" s="28"/>
      <c r="CF45" s="28"/>
      <c r="CG45" s="28"/>
      <c r="CH45" s="28"/>
      <c r="CI45" s="28"/>
      <c r="CJ45" s="28"/>
      <c r="CK45" s="28"/>
      <c r="CL45" s="28"/>
      <c r="CM45" s="29"/>
      <c r="CN45" s="30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ht="13.5">
      <c r="A46" s="33"/>
      <c r="B46" s="34"/>
      <c r="C46" s="34"/>
      <c r="D46" s="34"/>
      <c r="E46" s="34"/>
      <c r="F46" s="34"/>
      <c r="G46" s="34"/>
      <c r="H46" s="34"/>
      <c r="I46" s="35"/>
      <c r="J46" s="21" t="s">
        <v>161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3"/>
      <c r="BI46" s="21" t="s">
        <v>22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4">
        <v>84.93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7">
        <f>27.41</f>
        <v>27.41</v>
      </c>
      <c r="CE46" s="28"/>
      <c r="CF46" s="28"/>
      <c r="CG46" s="28"/>
      <c r="CH46" s="28"/>
      <c r="CI46" s="28"/>
      <c r="CJ46" s="28"/>
      <c r="CK46" s="28"/>
      <c r="CL46" s="28"/>
      <c r="CM46" s="29"/>
      <c r="CN46" s="30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6" customFormat="1" ht="13.5">
      <c r="A47" s="33"/>
      <c r="B47" s="34"/>
      <c r="C47" s="34"/>
      <c r="D47" s="34"/>
      <c r="E47" s="34"/>
      <c r="F47" s="34"/>
      <c r="G47" s="34"/>
      <c r="H47" s="34"/>
      <c r="I47" s="35"/>
      <c r="J47" s="21" t="s">
        <v>60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3"/>
      <c r="BI47" s="21" t="s">
        <v>22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4"/>
      <c r="BU47" s="25"/>
      <c r="BV47" s="25"/>
      <c r="BW47" s="25"/>
      <c r="BX47" s="25"/>
      <c r="BY47" s="25"/>
      <c r="BZ47" s="25"/>
      <c r="CA47" s="25"/>
      <c r="CB47" s="25"/>
      <c r="CC47" s="26"/>
      <c r="CD47" s="27">
        <f>26.63682+26.75562+44.8+25+16.8+148.5</f>
        <v>288.49244</v>
      </c>
      <c r="CE47" s="28"/>
      <c r="CF47" s="28"/>
      <c r="CG47" s="28"/>
      <c r="CH47" s="28"/>
      <c r="CI47" s="28"/>
      <c r="CJ47" s="28"/>
      <c r="CK47" s="28"/>
      <c r="CL47" s="28"/>
      <c r="CM47" s="29"/>
      <c r="CN47" s="13"/>
      <c r="CO47" s="14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6" customFormat="1" ht="45.75" customHeight="1">
      <c r="A48" s="33" t="s">
        <v>61</v>
      </c>
      <c r="B48" s="34"/>
      <c r="C48" s="34"/>
      <c r="D48" s="34"/>
      <c r="E48" s="34"/>
      <c r="F48" s="34"/>
      <c r="G48" s="34"/>
      <c r="H48" s="34"/>
      <c r="I48" s="35"/>
      <c r="J48" s="10"/>
      <c r="K48" s="39" t="s">
        <v>62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11"/>
      <c r="BI48" s="21" t="s">
        <v>22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46">
        <v>0</v>
      </c>
      <c r="BU48" s="47"/>
      <c r="BV48" s="47"/>
      <c r="BW48" s="47"/>
      <c r="BX48" s="47"/>
      <c r="BY48" s="47"/>
      <c r="BZ48" s="47"/>
      <c r="CA48" s="47"/>
      <c r="CB48" s="47"/>
      <c r="CC48" s="48"/>
      <c r="CD48" s="27"/>
      <c r="CE48" s="28"/>
      <c r="CF48" s="28"/>
      <c r="CG48" s="28"/>
      <c r="CH48" s="28"/>
      <c r="CI48" s="28"/>
      <c r="CJ48" s="28"/>
      <c r="CK48" s="28"/>
      <c r="CL48" s="28"/>
      <c r="CM48" s="29"/>
      <c r="CN48" s="40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6" customFormat="1" ht="32.25" customHeight="1">
      <c r="A49" s="33" t="s">
        <v>63</v>
      </c>
      <c r="B49" s="34"/>
      <c r="C49" s="34"/>
      <c r="D49" s="34"/>
      <c r="E49" s="34"/>
      <c r="F49" s="34"/>
      <c r="G49" s="34"/>
      <c r="H49" s="34"/>
      <c r="I49" s="35"/>
      <c r="J49" s="10"/>
      <c r="K49" s="39" t="s">
        <v>64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11"/>
      <c r="BI49" s="21" t="s">
        <v>22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46">
        <v>0</v>
      </c>
      <c r="BU49" s="47"/>
      <c r="BV49" s="47"/>
      <c r="BW49" s="47"/>
      <c r="BX49" s="47"/>
      <c r="BY49" s="47"/>
      <c r="BZ49" s="47"/>
      <c r="CA49" s="47"/>
      <c r="CB49" s="47"/>
      <c r="CC49" s="48"/>
      <c r="CD49" s="27"/>
      <c r="CE49" s="28"/>
      <c r="CF49" s="28"/>
      <c r="CG49" s="28"/>
      <c r="CH49" s="28"/>
      <c r="CI49" s="28"/>
      <c r="CJ49" s="28"/>
      <c r="CK49" s="28"/>
      <c r="CL49" s="28"/>
      <c r="CM49" s="29"/>
      <c r="CN49" s="40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6" customFormat="1" ht="32.25" customHeight="1">
      <c r="A50" s="33" t="s">
        <v>65</v>
      </c>
      <c r="B50" s="34"/>
      <c r="C50" s="34"/>
      <c r="D50" s="34"/>
      <c r="E50" s="34"/>
      <c r="F50" s="34"/>
      <c r="G50" s="34"/>
      <c r="H50" s="34"/>
      <c r="I50" s="35"/>
      <c r="J50" s="10"/>
      <c r="K50" s="39" t="s">
        <v>66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11"/>
      <c r="BI50" s="21" t="s">
        <v>22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4">
        <f>BT51+BT52+BT53+BT54+BT55+BT56+BT57+BT58+BT59+BT60+BT61+BT62</f>
        <v>2515.7999999999997</v>
      </c>
      <c r="BU50" s="25"/>
      <c r="BV50" s="25"/>
      <c r="BW50" s="25"/>
      <c r="BX50" s="25"/>
      <c r="BY50" s="25"/>
      <c r="BZ50" s="25"/>
      <c r="CA50" s="25"/>
      <c r="CB50" s="25"/>
      <c r="CC50" s="26"/>
      <c r="CD50" s="27">
        <f>CD51+CD52+CD53+CD54+CD55+CD56+CD57+CD58+CD59+CD60+CD61+CD62</f>
        <v>4540.993890000001</v>
      </c>
      <c r="CE50" s="28"/>
      <c r="CF50" s="28"/>
      <c r="CG50" s="28"/>
      <c r="CH50" s="28"/>
      <c r="CI50" s="28"/>
      <c r="CJ50" s="28"/>
      <c r="CK50" s="28"/>
      <c r="CL50" s="28"/>
      <c r="CM50" s="29"/>
      <c r="CN50" s="40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6" customFormat="1" ht="20.25" customHeight="1">
      <c r="A51" s="33" t="s">
        <v>67</v>
      </c>
      <c r="B51" s="34"/>
      <c r="C51" s="34"/>
      <c r="D51" s="34"/>
      <c r="E51" s="34"/>
      <c r="F51" s="34"/>
      <c r="G51" s="34"/>
      <c r="H51" s="34"/>
      <c r="I51" s="35"/>
      <c r="J51" s="10"/>
      <c r="K51" s="39" t="s">
        <v>68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11"/>
      <c r="BI51" s="21" t="s">
        <v>22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46">
        <v>0</v>
      </c>
      <c r="BU51" s="47"/>
      <c r="BV51" s="47"/>
      <c r="BW51" s="47"/>
      <c r="BX51" s="47"/>
      <c r="BY51" s="47"/>
      <c r="BZ51" s="47"/>
      <c r="CA51" s="47"/>
      <c r="CB51" s="47"/>
      <c r="CC51" s="48"/>
      <c r="CD51" s="27"/>
      <c r="CE51" s="28"/>
      <c r="CF51" s="28"/>
      <c r="CG51" s="28"/>
      <c r="CH51" s="28"/>
      <c r="CI51" s="28"/>
      <c r="CJ51" s="28"/>
      <c r="CK51" s="28"/>
      <c r="CL51" s="28"/>
      <c r="CM51" s="29"/>
      <c r="CN51" s="40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6" customFormat="1" ht="42.75" customHeight="1">
      <c r="A52" s="33" t="s">
        <v>69</v>
      </c>
      <c r="B52" s="34"/>
      <c r="C52" s="34"/>
      <c r="D52" s="34"/>
      <c r="E52" s="34"/>
      <c r="F52" s="34"/>
      <c r="G52" s="34"/>
      <c r="H52" s="34"/>
      <c r="I52" s="35"/>
      <c r="J52" s="10"/>
      <c r="K52" s="39" t="s">
        <v>70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11"/>
      <c r="BI52" s="21" t="s">
        <v>22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46">
        <v>0</v>
      </c>
      <c r="BU52" s="47"/>
      <c r="BV52" s="47"/>
      <c r="BW52" s="47"/>
      <c r="BX52" s="47"/>
      <c r="BY52" s="47"/>
      <c r="BZ52" s="47"/>
      <c r="CA52" s="47"/>
      <c r="CB52" s="47"/>
      <c r="CC52" s="48"/>
      <c r="CD52" s="27"/>
      <c r="CE52" s="28"/>
      <c r="CF52" s="28"/>
      <c r="CG52" s="28"/>
      <c r="CH52" s="28"/>
      <c r="CI52" s="28"/>
      <c r="CJ52" s="28"/>
      <c r="CK52" s="28"/>
      <c r="CL52" s="28"/>
      <c r="CM52" s="29"/>
      <c r="CN52" s="40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6" customFormat="1" ht="16.5" customHeight="1">
      <c r="A53" s="33" t="s">
        <v>71</v>
      </c>
      <c r="B53" s="34"/>
      <c r="C53" s="34"/>
      <c r="D53" s="34"/>
      <c r="E53" s="34"/>
      <c r="F53" s="34"/>
      <c r="G53" s="34"/>
      <c r="H53" s="34"/>
      <c r="I53" s="35"/>
      <c r="J53" s="10"/>
      <c r="K53" s="39" t="s">
        <v>72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11"/>
      <c r="BI53" s="21" t="s">
        <v>22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24">
        <v>1270.99</v>
      </c>
      <c r="BU53" s="25"/>
      <c r="BV53" s="25"/>
      <c r="BW53" s="25"/>
      <c r="BX53" s="25"/>
      <c r="BY53" s="25"/>
      <c r="BZ53" s="25"/>
      <c r="CA53" s="25"/>
      <c r="CB53" s="25"/>
      <c r="CC53" s="26"/>
      <c r="CD53" s="27">
        <f>1928.79594+2388.607</f>
        <v>4317.40294</v>
      </c>
      <c r="CE53" s="28"/>
      <c r="CF53" s="28"/>
      <c r="CG53" s="28"/>
      <c r="CH53" s="28"/>
      <c r="CI53" s="28"/>
      <c r="CJ53" s="28"/>
      <c r="CK53" s="28"/>
      <c r="CL53" s="28"/>
      <c r="CM53" s="29"/>
      <c r="CN53" s="40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6" customFormat="1" ht="19.5" customHeight="1">
      <c r="A54" s="33" t="s">
        <v>73</v>
      </c>
      <c r="B54" s="34"/>
      <c r="C54" s="34"/>
      <c r="D54" s="34"/>
      <c r="E54" s="34"/>
      <c r="F54" s="34"/>
      <c r="G54" s="34"/>
      <c r="H54" s="34"/>
      <c r="I54" s="35"/>
      <c r="J54" s="10"/>
      <c r="K54" s="39" t="s">
        <v>74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11"/>
      <c r="BI54" s="21" t="s">
        <v>22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4">
        <v>1132.67</v>
      </c>
      <c r="BU54" s="25"/>
      <c r="BV54" s="25"/>
      <c r="BW54" s="25"/>
      <c r="BX54" s="25"/>
      <c r="BY54" s="25"/>
      <c r="BZ54" s="25"/>
      <c r="CA54" s="25"/>
      <c r="CB54" s="25"/>
      <c r="CC54" s="26"/>
      <c r="CD54" s="27"/>
      <c r="CE54" s="28"/>
      <c r="CF54" s="28"/>
      <c r="CG54" s="28"/>
      <c r="CH54" s="28"/>
      <c r="CI54" s="28"/>
      <c r="CJ54" s="28"/>
      <c r="CK54" s="28"/>
      <c r="CL54" s="28"/>
      <c r="CM54" s="29"/>
      <c r="CN54" s="40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6" customFormat="1" ht="46.5" customHeight="1">
      <c r="A55" s="33" t="s">
        <v>75</v>
      </c>
      <c r="B55" s="34"/>
      <c r="C55" s="34"/>
      <c r="D55" s="34"/>
      <c r="E55" s="34"/>
      <c r="F55" s="34"/>
      <c r="G55" s="34"/>
      <c r="H55" s="34"/>
      <c r="I55" s="35"/>
      <c r="J55" s="10"/>
      <c r="K55" s="39" t="s">
        <v>76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11"/>
      <c r="BI55" s="21" t="s">
        <v>22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46">
        <v>0</v>
      </c>
      <c r="BU55" s="47"/>
      <c r="BV55" s="47"/>
      <c r="BW55" s="47"/>
      <c r="BX55" s="47"/>
      <c r="BY55" s="47"/>
      <c r="BZ55" s="47"/>
      <c r="CA55" s="47"/>
      <c r="CB55" s="47"/>
      <c r="CC55" s="48"/>
      <c r="CD55" s="27"/>
      <c r="CE55" s="28"/>
      <c r="CF55" s="28"/>
      <c r="CG55" s="28"/>
      <c r="CH55" s="28"/>
      <c r="CI55" s="28"/>
      <c r="CJ55" s="28"/>
      <c r="CK55" s="28"/>
      <c r="CL55" s="28"/>
      <c r="CM55" s="29"/>
      <c r="CN55" s="40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</row>
    <row r="56" spans="1:108" s="6" customFormat="1" ht="17.25" customHeight="1">
      <c r="A56" s="33" t="s">
        <v>77</v>
      </c>
      <c r="B56" s="34"/>
      <c r="C56" s="34"/>
      <c r="D56" s="34"/>
      <c r="E56" s="34"/>
      <c r="F56" s="34"/>
      <c r="G56" s="34"/>
      <c r="H56" s="34"/>
      <c r="I56" s="35"/>
      <c r="J56" s="10"/>
      <c r="K56" s="39" t="s">
        <v>78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11"/>
      <c r="BI56" s="21" t="s">
        <v>22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46">
        <v>0</v>
      </c>
      <c r="BU56" s="47"/>
      <c r="BV56" s="47"/>
      <c r="BW56" s="47"/>
      <c r="BX56" s="47"/>
      <c r="BY56" s="47"/>
      <c r="BZ56" s="47"/>
      <c r="CA56" s="47"/>
      <c r="CB56" s="47"/>
      <c r="CC56" s="48"/>
      <c r="CD56" s="27">
        <f>69.43359+151.08036</f>
        <v>220.51395000000002</v>
      </c>
      <c r="CE56" s="28"/>
      <c r="CF56" s="28"/>
      <c r="CG56" s="28"/>
      <c r="CH56" s="28"/>
      <c r="CI56" s="28"/>
      <c r="CJ56" s="28"/>
      <c r="CK56" s="28"/>
      <c r="CL56" s="28"/>
      <c r="CM56" s="29"/>
      <c r="CN56" s="40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6" customFormat="1" ht="15" customHeight="1">
      <c r="A57" s="33" t="s">
        <v>79</v>
      </c>
      <c r="B57" s="34"/>
      <c r="C57" s="34"/>
      <c r="D57" s="34"/>
      <c r="E57" s="34"/>
      <c r="F57" s="34"/>
      <c r="G57" s="34"/>
      <c r="H57" s="34"/>
      <c r="I57" s="35"/>
      <c r="J57" s="10"/>
      <c r="K57" s="39" t="s">
        <v>80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11"/>
      <c r="BI57" s="21" t="s">
        <v>22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46">
        <v>0</v>
      </c>
      <c r="BU57" s="47"/>
      <c r="BV57" s="47"/>
      <c r="BW57" s="47"/>
      <c r="BX57" s="47"/>
      <c r="BY57" s="47"/>
      <c r="BZ57" s="47"/>
      <c r="CA57" s="47"/>
      <c r="CB57" s="47"/>
      <c r="CC57" s="48"/>
      <c r="CD57" s="27"/>
      <c r="CE57" s="28"/>
      <c r="CF57" s="28"/>
      <c r="CG57" s="28"/>
      <c r="CH57" s="28"/>
      <c r="CI57" s="28"/>
      <c r="CJ57" s="28"/>
      <c r="CK57" s="28"/>
      <c r="CL57" s="28"/>
      <c r="CM57" s="29"/>
      <c r="CN57" s="40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6" customFormat="1" ht="14.25" customHeight="1">
      <c r="A58" s="33" t="s">
        <v>81</v>
      </c>
      <c r="B58" s="34"/>
      <c r="C58" s="34"/>
      <c r="D58" s="34"/>
      <c r="E58" s="34"/>
      <c r="F58" s="34"/>
      <c r="G58" s="34"/>
      <c r="H58" s="34"/>
      <c r="I58" s="35"/>
      <c r="J58" s="10"/>
      <c r="K58" s="39" t="s">
        <v>82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11"/>
      <c r="BI58" s="21" t="s">
        <v>22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46">
        <v>0</v>
      </c>
      <c r="BU58" s="47"/>
      <c r="BV58" s="47"/>
      <c r="BW58" s="47"/>
      <c r="BX58" s="47"/>
      <c r="BY58" s="47"/>
      <c r="BZ58" s="47"/>
      <c r="CA58" s="47"/>
      <c r="CB58" s="47"/>
      <c r="CC58" s="48"/>
      <c r="CD58" s="27"/>
      <c r="CE58" s="28"/>
      <c r="CF58" s="28"/>
      <c r="CG58" s="28"/>
      <c r="CH58" s="28"/>
      <c r="CI58" s="28"/>
      <c r="CJ58" s="28"/>
      <c r="CK58" s="28"/>
      <c r="CL58" s="28"/>
      <c r="CM58" s="29"/>
      <c r="CN58" s="40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6" customFormat="1" ht="15.75" customHeight="1">
      <c r="A59" s="33" t="s">
        <v>83</v>
      </c>
      <c r="B59" s="34"/>
      <c r="C59" s="34"/>
      <c r="D59" s="34"/>
      <c r="E59" s="34"/>
      <c r="F59" s="34"/>
      <c r="G59" s="34"/>
      <c r="H59" s="34"/>
      <c r="I59" s="35"/>
      <c r="J59" s="10"/>
      <c r="K59" s="39" t="s">
        <v>82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11"/>
      <c r="BI59" s="21" t="s">
        <v>22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46">
        <v>0</v>
      </c>
      <c r="BU59" s="47"/>
      <c r="BV59" s="47"/>
      <c r="BW59" s="47"/>
      <c r="BX59" s="47"/>
      <c r="BY59" s="47"/>
      <c r="BZ59" s="47"/>
      <c r="CA59" s="47"/>
      <c r="CB59" s="47"/>
      <c r="CC59" s="48"/>
      <c r="CD59" s="27"/>
      <c r="CE59" s="28"/>
      <c r="CF59" s="28"/>
      <c r="CG59" s="28"/>
      <c r="CH59" s="28"/>
      <c r="CI59" s="28"/>
      <c r="CJ59" s="28"/>
      <c r="CK59" s="28"/>
      <c r="CL59" s="28"/>
      <c r="CM59" s="29"/>
      <c r="CN59" s="40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6" customFormat="1" ht="72" customHeight="1">
      <c r="A60" s="33" t="s">
        <v>84</v>
      </c>
      <c r="B60" s="34"/>
      <c r="C60" s="34"/>
      <c r="D60" s="34"/>
      <c r="E60" s="34"/>
      <c r="F60" s="34"/>
      <c r="G60" s="34"/>
      <c r="H60" s="34"/>
      <c r="I60" s="35"/>
      <c r="J60" s="10"/>
      <c r="K60" s="39" t="s">
        <v>85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11"/>
      <c r="BI60" s="21" t="s">
        <v>22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46">
        <v>0</v>
      </c>
      <c r="BU60" s="47"/>
      <c r="BV60" s="47"/>
      <c r="BW60" s="47"/>
      <c r="BX60" s="47"/>
      <c r="BY60" s="47"/>
      <c r="BZ60" s="47"/>
      <c r="CA60" s="47"/>
      <c r="CB60" s="47"/>
      <c r="CC60" s="48"/>
      <c r="CD60" s="27"/>
      <c r="CE60" s="28"/>
      <c r="CF60" s="28"/>
      <c r="CG60" s="28"/>
      <c r="CH60" s="28"/>
      <c r="CI60" s="28"/>
      <c r="CJ60" s="28"/>
      <c r="CK60" s="28"/>
      <c r="CL60" s="28"/>
      <c r="CM60" s="29"/>
      <c r="CN60" s="40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6" customFormat="1" ht="112.5" customHeight="1">
      <c r="A61" s="33" t="s">
        <v>86</v>
      </c>
      <c r="B61" s="34"/>
      <c r="C61" s="34"/>
      <c r="D61" s="34"/>
      <c r="E61" s="34"/>
      <c r="F61" s="34"/>
      <c r="G61" s="34"/>
      <c r="H61" s="34"/>
      <c r="I61" s="35"/>
      <c r="J61" s="10"/>
      <c r="K61" s="39" t="s">
        <v>87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11"/>
      <c r="BI61" s="21" t="s">
        <v>22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46">
        <v>0</v>
      </c>
      <c r="BU61" s="47"/>
      <c r="BV61" s="47"/>
      <c r="BW61" s="47"/>
      <c r="BX61" s="47"/>
      <c r="BY61" s="47"/>
      <c r="BZ61" s="47"/>
      <c r="CA61" s="47"/>
      <c r="CB61" s="47"/>
      <c r="CC61" s="48"/>
      <c r="CD61" s="27"/>
      <c r="CE61" s="28"/>
      <c r="CF61" s="28"/>
      <c r="CG61" s="28"/>
      <c r="CH61" s="28"/>
      <c r="CI61" s="28"/>
      <c r="CJ61" s="28"/>
      <c r="CK61" s="28"/>
      <c r="CL61" s="28"/>
      <c r="CM61" s="29"/>
      <c r="CN61" s="40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6" customFormat="1" ht="30.75" customHeight="1">
      <c r="A62" s="33" t="s">
        <v>88</v>
      </c>
      <c r="B62" s="34"/>
      <c r="C62" s="34"/>
      <c r="D62" s="34"/>
      <c r="E62" s="34"/>
      <c r="F62" s="34"/>
      <c r="G62" s="34"/>
      <c r="H62" s="34"/>
      <c r="I62" s="35"/>
      <c r="J62" s="10"/>
      <c r="K62" s="39" t="s">
        <v>89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11"/>
      <c r="BI62" s="21" t="s">
        <v>22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4">
        <f>BT66+BT67</f>
        <v>112.14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7">
        <f>SUM(CD63:CM67)</f>
        <v>3.077</v>
      </c>
      <c r="CE62" s="28"/>
      <c r="CF62" s="28"/>
      <c r="CG62" s="28"/>
      <c r="CH62" s="28"/>
      <c r="CI62" s="28"/>
      <c r="CJ62" s="28"/>
      <c r="CK62" s="28"/>
      <c r="CL62" s="28"/>
      <c r="CM62" s="29"/>
      <c r="CN62" s="40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6" customFormat="1" ht="13.5">
      <c r="A63" s="33"/>
      <c r="B63" s="34"/>
      <c r="C63" s="34"/>
      <c r="D63" s="34"/>
      <c r="E63" s="34"/>
      <c r="F63" s="34"/>
      <c r="G63" s="34"/>
      <c r="H63" s="34"/>
      <c r="I63" s="35"/>
      <c r="J63" s="21" t="s">
        <v>90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3"/>
      <c r="BI63" s="21" t="s">
        <v>22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46">
        <v>0</v>
      </c>
      <c r="BU63" s="47"/>
      <c r="BV63" s="47"/>
      <c r="BW63" s="47"/>
      <c r="BX63" s="47"/>
      <c r="BY63" s="47"/>
      <c r="BZ63" s="47"/>
      <c r="CA63" s="47"/>
      <c r="CB63" s="47"/>
      <c r="CC63" s="48"/>
      <c r="CD63" s="27">
        <v>3.077</v>
      </c>
      <c r="CE63" s="28"/>
      <c r="CF63" s="28"/>
      <c r="CG63" s="28"/>
      <c r="CH63" s="28"/>
      <c r="CI63" s="28"/>
      <c r="CJ63" s="28"/>
      <c r="CK63" s="28"/>
      <c r="CL63" s="28"/>
      <c r="CM63" s="29"/>
      <c r="CN63" s="13"/>
      <c r="CO63" s="14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</row>
    <row r="64" spans="1:108" s="6" customFormat="1" ht="13.5">
      <c r="A64" s="33"/>
      <c r="B64" s="34"/>
      <c r="C64" s="34"/>
      <c r="D64" s="34"/>
      <c r="E64" s="34"/>
      <c r="F64" s="34"/>
      <c r="G64" s="34"/>
      <c r="H64" s="34"/>
      <c r="I64" s="35"/>
      <c r="J64" s="21" t="s">
        <v>91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3"/>
      <c r="BI64" s="21" t="s">
        <v>22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46">
        <v>0</v>
      </c>
      <c r="BU64" s="47"/>
      <c r="BV64" s="47"/>
      <c r="BW64" s="47"/>
      <c r="BX64" s="47"/>
      <c r="BY64" s="47"/>
      <c r="BZ64" s="47"/>
      <c r="CA64" s="47"/>
      <c r="CB64" s="47"/>
      <c r="CC64" s="48"/>
      <c r="CD64" s="27"/>
      <c r="CE64" s="28"/>
      <c r="CF64" s="28"/>
      <c r="CG64" s="28"/>
      <c r="CH64" s="28"/>
      <c r="CI64" s="28"/>
      <c r="CJ64" s="28"/>
      <c r="CK64" s="28"/>
      <c r="CL64" s="28"/>
      <c r="CM64" s="29"/>
      <c r="CN64" s="13"/>
      <c r="CO64" s="14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6" customFormat="1" ht="13.5">
      <c r="A65" s="33"/>
      <c r="B65" s="34"/>
      <c r="C65" s="34"/>
      <c r="D65" s="34"/>
      <c r="E65" s="34"/>
      <c r="F65" s="34"/>
      <c r="G65" s="34"/>
      <c r="H65" s="34"/>
      <c r="I65" s="35"/>
      <c r="J65" s="21" t="s">
        <v>92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3"/>
      <c r="BI65" s="21" t="s">
        <v>22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46">
        <v>0</v>
      </c>
      <c r="BU65" s="47"/>
      <c r="BV65" s="47"/>
      <c r="BW65" s="47"/>
      <c r="BX65" s="47"/>
      <c r="BY65" s="47"/>
      <c r="BZ65" s="47"/>
      <c r="CA65" s="47"/>
      <c r="CB65" s="47"/>
      <c r="CC65" s="48"/>
      <c r="CD65" s="27"/>
      <c r="CE65" s="28"/>
      <c r="CF65" s="28"/>
      <c r="CG65" s="28"/>
      <c r="CH65" s="28"/>
      <c r="CI65" s="28"/>
      <c r="CJ65" s="28"/>
      <c r="CK65" s="28"/>
      <c r="CL65" s="28"/>
      <c r="CM65" s="29"/>
      <c r="CN65" s="13"/>
      <c r="CO65" s="14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6" spans="1:108" s="6" customFormat="1" ht="13.5">
      <c r="A66" s="33"/>
      <c r="B66" s="34"/>
      <c r="C66" s="34"/>
      <c r="D66" s="34"/>
      <c r="E66" s="34"/>
      <c r="F66" s="34"/>
      <c r="G66" s="34"/>
      <c r="H66" s="34"/>
      <c r="I66" s="35"/>
      <c r="J66" s="21" t="s">
        <v>93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3"/>
      <c r="BI66" s="21" t="s">
        <v>22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24">
        <v>112.14</v>
      </c>
      <c r="BU66" s="25"/>
      <c r="BV66" s="25"/>
      <c r="BW66" s="25"/>
      <c r="BX66" s="25"/>
      <c r="BY66" s="25"/>
      <c r="BZ66" s="25"/>
      <c r="CA66" s="25"/>
      <c r="CB66" s="25"/>
      <c r="CC66" s="26"/>
      <c r="CD66" s="24"/>
      <c r="CE66" s="25"/>
      <c r="CF66" s="25"/>
      <c r="CG66" s="25"/>
      <c r="CH66" s="25"/>
      <c r="CI66" s="25"/>
      <c r="CJ66" s="25"/>
      <c r="CK66" s="25"/>
      <c r="CL66" s="25"/>
      <c r="CM66" s="26"/>
      <c r="CN66" s="13"/>
      <c r="CO66" s="14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6" customFormat="1" ht="13.5">
      <c r="A67" s="7"/>
      <c r="B67" s="8"/>
      <c r="C67" s="8"/>
      <c r="D67" s="8"/>
      <c r="E67" s="8"/>
      <c r="F67" s="8"/>
      <c r="G67" s="8"/>
      <c r="H67" s="8"/>
      <c r="I67" s="9"/>
      <c r="J67" s="21" t="s">
        <v>162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3"/>
      <c r="BI67" s="21" t="s">
        <v>22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4">
        <v>0</v>
      </c>
      <c r="BU67" s="25"/>
      <c r="BV67" s="25"/>
      <c r="BW67" s="25"/>
      <c r="BX67" s="25"/>
      <c r="BY67" s="25"/>
      <c r="BZ67" s="25"/>
      <c r="CA67" s="25"/>
      <c r="CB67" s="25"/>
      <c r="CC67" s="26"/>
      <c r="CD67" s="18"/>
      <c r="CE67" s="19"/>
      <c r="CF67" s="19"/>
      <c r="CG67" s="19"/>
      <c r="CH67" s="19"/>
      <c r="CI67" s="19"/>
      <c r="CJ67" s="19"/>
      <c r="CK67" s="19"/>
      <c r="CL67" s="19"/>
      <c r="CM67" s="20"/>
      <c r="CN67" s="13"/>
      <c r="CO67" s="14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6"/>
    </row>
    <row r="68" spans="1:108" s="6" customFormat="1" ht="51.75" customHeight="1">
      <c r="A68" s="33" t="s">
        <v>94</v>
      </c>
      <c r="B68" s="34"/>
      <c r="C68" s="34"/>
      <c r="D68" s="34"/>
      <c r="E68" s="34"/>
      <c r="F68" s="34"/>
      <c r="G68" s="34"/>
      <c r="H68" s="34"/>
      <c r="I68" s="35"/>
      <c r="J68" s="10"/>
      <c r="K68" s="39" t="s">
        <v>95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11"/>
      <c r="BI68" s="21" t="s">
        <v>22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46">
        <v>0</v>
      </c>
      <c r="BU68" s="47"/>
      <c r="BV68" s="47"/>
      <c r="BW68" s="47"/>
      <c r="BX68" s="47"/>
      <c r="BY68" s="47"/>
      <c r="BZ68" s="47"/>
      <c r="CA68" s="47"/>
      <c r="CB68" s="47"/>
      <c r="CC68" s="48"/>
      <c r="CD68" s="24"/>
      <c r="CE68" s="25"/>
      <c r="CF68" s="25"/>
      <c r="CG68" s="25"/>
      <c r="CH68" s="25"/>
      <c r="CI68" s="25"/>
      <c r="CJ68" s="25"/>
      <c r="CK68" s="25"/>
      <c r="CL68" s="25"/>
      <c r="CM68" s="26"/>
      <c r="CN68" s="40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ht="31.5" customHeight="1">
      <c r="A69" s="33" t="s">
        <v>96</v>
      </c>
      <c r="B69" s="34"/>
      <c r="C69" s="34"/>
      <c r="D69" s="34"/>
      <c r="E69" s="34"/>
      <c r="F69" s="34"/>
      <c r="G69" s="34"/>
      <c r="H69" s="34"/>
      <c r="I69" s="35"/>
      <c r="J69" s="10"/>
      <c r="K69" s="39" t="s">
        <v>97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11"/>
      <c r="BI69" s="21" t="s">
        <v>22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46"/>
      <c r="BU69" s="47"/>
      <c r="BV69" s="47"/>
      <c r="BW69" s="47"/>
      <c r="BX69" s="47"/>
      <c r="BY69" s="47"/>
      <c r="BZ69" s="47"/>
      <c r="CA69" s="47"/>
      <c r="CB69" s="47"/>
      <c r="CC69" s="48"/>
      <c r="CD69" s="46"/>
      <c r="CE69" s="47"/>
      <c r="CF69" s="47"/>
      <c r="CG69" s="47"/>
      <c r="CH69" s="47"/>
      <c r="CI69" s="47"/>
      <c r="CJ69" s="47"/>
      <c r="CK69" s="47"/>
      <c r="CL69" s="47"/>
      <c r="CM69" s="48"/>
      <c r="CN69" s="40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6" customFormat="1" ht="45" customHeight="1">
      <c r="A70" s="33" t="s">
        <v>98</v>
      </c>
      <c r="B70" s="34"/>
      <c r="C70" s="34"/>
      <c r="D70" s="34"/>
      <c r="E70" s="34"/>
      <c r="F70" s="34"/>
      <c r="G70" s="34"/>
      <c r="H70" s="34"/>
      <c r="I70" s="35"/>
      <c r="J70" s="10"/>
      <c r="K70" s="39" t="s">
        <v>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11"/>
      <c r="BI70" s="21" t="s">
        <v>22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24">
        <v>6031.22</v>
      </c>
      <c r="BU70" s="25"/>
      <c r="BV70" s="25"/>
      <c r="BW70" s="25"/>
      <c r="BX70" s="25"/>
      <c r="BY70" s="25"/>
      <c r="BZ70" s="25"/>
      <c r="CA70" s="25"/>
      <c r="CB70" s="25"/>
      <c r="CC70" s="26"/>
      <c r="CD70" s="43">
        <v>2985.50477</v>
      </c>
      <c r="CE70" s="44"/>
      <c r="CF70" s="44"/>
      <c r="CG70" s="44"/>
      <c r="CH70" s="44"/>
      <c r="CI70" s="44"/>
      <c r="CJ70" s="44"/>
      <c r="CK70" s="44"/>
      <c r="CL70" s="44"/>
      <c r="CM70" s="45"/>
      <c r="CN70" s="40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6" customFormat="1" ht="27.75" customHeight="1">
      <c r="A71" s="33" t="s">
        <v>23</v>
      </c>
      <c r="B71" s="34"/>
      <c r="C71" s="34"/>
      <c r="D71" s="34"/>
      <c r="E71" s="34"/>
      <c r="F71" s="34"/>
      <c r="G71" s="34"/>
      <c r="H71" s="34"/>
      <c r="I71" s="35"/>
      <c r="J71" s="10"/>
      <c r="K71" s="39" t="s">
        <v>100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11"/>
      <c r="BI71" s="21" t="s">
        <v>101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24">
        <v>1763.24</v>
      </c>
      <c r="BU71" s="25"/>
      <c r="BV71" s="25"/>
      <c r="BW71" s="25"/>
      <c r="BX71" s="25"/>
      <c r="BY71" s="25"/>
      <c r="BZ71" s="25"/>
      <c r="CA71" s="25"/>
      <c r="CB71" s="25"/>
      <c r="CC71" s="26"/>
      <c r="CD71" s="46">
        <v>927.96</v>
      </c>
      <c r="CE71" s="47"/>
      <c r="CF71" s="47"/>
      <c r="CG71" s="47"/>
      <c r="CH71" s="47"/>
      <c r="CI71" s="47"/>
      <c r="CJ71" s="47"/>
      <c r="CK71" s="47"/>
      <c r="CL71" s="47"/>
      <c r="CM71" s="48"/>
      <c r="CN71" s="40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6" customFormat="1" ht="71.25" customHeight="1">
      <c r="A72" s="33" t="s">
        <v>65</v>
      </c>
      <c r="B72" s="34"/>
      <c r="C72" s="34"/>
      <c r="D72" s="34"/>
      <c r="E72" s="34"/>
      <c r="F72" s="34"/>
      <c r="G72" s="34"/>
      <c r="H72" s="34"/>
      <c r="I72" s="35"/>
      <c r="J72" s="10"/>
      <c r="K72" s="39" t="s">
        <v>102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11"/>
      <c r="BI72" s="21" t="s">
        <v>103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24">
        <v>2828.33</v>
      </c>
      <c r="BU72" s="25"/>
      <c r="BV72" s="25"/>
      <c r="BW72" s="25"/>
      <c r="BX72" s="25"/>
      <c r="BY72" s="25"/>
      <c r="BZ72" s="25"/>
      <c r="CA72" s="25"/>
      <c r="CB72" s="25"/>
      <c r="CC72" s="26"/>
      <c r="CD72" s="21">
        <v>3715.5</v>
      </c>
      <c r="CE72" s="22"/>
      <c r="CF72" s="22"/>
      <c r="CG72" s="22"/>
      <c r="CH72" s="22"/>
      <c r="CI72" s="22"/>
      <c r="CJ72" s="22"/>
      <c r="CK72" s="22"/>
      <c r="CL72" s="22"/>
      <c r="CM72" s="23"/>
      <c r="CN72" s="40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6" customFormat="1" ht="58.5" customHeight="1">
      <c r="A73" s="33" t="s">
        <v>104</v>
      </c>
      <c r="B73" s="34"/>
      <c r="C73" s="34"/>
      <c r="D73" s="34"/>
      <c r="E73" s="34"/>
      <c r="F73" s="34"/>
      <c r="G73" s="34"/>
      <c r="H73" s="34"/>
      <c r="I73" s="35"/>
      <c r="J73" s="10"/>
      <c r="K73" s="39" t="s">
        <v>105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11"/>
      <c r="BI73" s="21" t="s">
        <v>106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21"/>
      <c r="BU73" s="22"/>
      <c r="BV73" s="22"/>
      <c r="BW73" s="22"/>
      <c r="BX73" s="22"/>
      <c r="BY73" s="22"/>
      <c r="BZ73" s="22"/>
      <c r="CA73" s="22"/>
      <c r="CB73" s="22"/>
      <c r="CC73" s="23"/>
      <c r="CD73" s="21"/>
      <c r="CE73" s="22"/>
      <c r="CF73" s="22"/>
      <c r="CG73" s="22"/>
      <c r="CH73" s="22"/>
      <c r="CI73" s="22"/>
      <c r="CJ73" s="22"/>
      <c r="CK73" s="22"/>
      <c r="CL73" s="22"/>
      <c r="CM73" s="23"/>
      <c r="CN73" s="30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2"/>
    </row>
    <row r="74" spans="1:108" s="6" customFormat="1" ht="27" customHeight="1">
      <c r="A74" s="33" t="s">
        <v>20</v>
      </c>
      <c r="B74" s="34"/>
      <c r="C74" s="34"/>
      <c r="D74" s="34"/>
      <c r="E74" s="34"/>
      <c r="F74" s="34"/>
      <c r="G74" s="34"/>
      <c r="H74" s="34"/>
      <c r="I74" s="35"/>
      <c r="J74" s="10"/>
      <c r="K74" s="39" t="s">
        <v>107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11"/>
      <c r="BI74" s="21" t="s">
        <v>108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3"/>
      <c r="BT74" s="21">
        <v>67</v>
      </c>
      <c r="BU74" s="22"/>
      <c r="BV74" s="22"/>
      <c r="BW74" s="22"/>
      <c r="BX74" s="22"/>
      <c r="BY74" s="22"/>
      <c r="BZ74" s="22"/>
      <c r="CA74" s="22"/>
      <c r="CB74" s="22"/>
      <c r="CC74" s="23"/>
      <c r="CD74" s="21">
        <v>65</v>
      </c>
      <c r="CE74" s="22"/>
      <c r="CF74" s="22"/>
      <c r="CG74" s="22"/>
      <c r="CH74" s="22"/>
      <c r="CI74" s="22"/>
      <c r="CJ74" s="22"/>
      <c r="CK74" s="22"/>
      <c r="CL74" s="22"/>
      <c r="CM74" s="23"/>
      <c r="CN74" s="40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6" customFormat="1" ht="27" customHeight="1">
      <c r="A75" s="33" t="s">
        <v>109</v>
      </c>
      <c r="B75" s="34"/>
      <c r="C75" s="34"/>
      <c r="D75" s="34"/>
      <c r="E75" s="34"/>
      <c r="F75" s="34"/>
      <c r="G75" s="34"/>
      <c r="H75" s="34"/>
      <c r="I75" s="35"/>
      <c r="J75" s="10"/>
      <c r="K75" s="39" t="s">
        <v>110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11"/>
      <c r="BI75" s="21" t="s">
        <v>111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21">
        <v>51.678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1">
        <v>51.678</v>
      </c>
      <c r="CE75" s="22"/>
      <c r="CF75" s="22"/>
      <c r="CG75" s="22"/>
      <c r="CH75" s="22"/>
      <c r="CI75" s="22"/>
      <c r="CJ75" s="22"/>
      <c r="CK75" s="22"/>
      <c r="CL75" s="22"/>
      <c r="CM75" s="23"/>
      <c r="CN75" s="40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6" customFormat="1" ht="27" customHeight="1">
      <c r="A76" s="33" t="s">
        <v>112</v>
      </c>
      <c r="B76" s="34"/>
      <c r="C76" s="34"/>
      <c r="D76" s="34"/>
      <c r="E76" s="34"/>
      <c r="F76" s="34"/>
      <c r="G76" s="34"/>
      <c r="H76" s="34"/>
      <c r="I76" s="35"/>
      <c r="J76" s="10"/>
      <c r="K76" s="39" t="s">
        <v>146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11"/>
      <c r="BI76" s="21" t="s">
        <v>111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21">
        <v>20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1">
        <v>20</v>
      </c>
      <c r="CE76" s="22"/>
      <c r="CF76" s="22"/>
      <c r="CG76" s="22"/>
      <c r="CH76" s="22"/>
      <c r="CI76" s="22"/>
      <c r="CJ76" s="22"/>
      <c r="CK76" s="22"/>
      <c r="CL76" s="22"/>
      <c r="CM76" s="23"/>
      <c r="CN76" s="13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1"/>
    </row>
    <row r="77" spans="1:108" s="6" customFormat="1" ht="27" customHeight="1">
      <c r="A77" s="33" t="s">
        <v>144</v>
      </c>
      <c r="B77" s="34"/>
      <c r="C77" s="34"/>
      <c r="D77" s="34"/>
      <c r="E77" s="34"/>
      <c r="F77" s="34"/>
      <c r="G77" s="34"/>
      <c r="H77" s="34"/>
      <c r="I77" s="35"/>
      <c r="J77" s="10"/>
      <c r="K77" s="39" t="s">
        <v>147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11"/>
      <c r="BI77" s="21" t="s">
        <v>111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21">
        <v>16.3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21">
        <v>16.3</v>
      </c>
      <c r="CE77" s="22"/>
      <c r="CF77" s="22"/>
      <c r="CG77" s="22"/>
      <c r="CH77" s="22"/>
      <c r="CI77" s="22"/>
      <c r="CJ77" s="22"/>
      <c r="CK77" s="22"/>
      <c r="CL77" s="22"/>
      <c r="CM77" s="23"/>
      <c r="CN77" s="13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1"/>
    </row>
    <row r="78" spans="1:108" s="6" customFormat="1" ht="30.75" customHeight="1">
      <c r="A78" s="33" t="s">
        <v>145</v>
      </c>
      <c r="B78" s="34"/>
      <c r="C78" s="34"/>
      <c r="D78" s="34"/>
      <c r="E78" s="34"/>
      <c r="F78" s="34"/>
      <c r="G78" s="34"/>
      <c r="H78" s="34"/>
      <c r="I78" s="35"/>
      <c r="J78" s="10"/>
      <c r="K78" s="39" t="s">
        <v>113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11"/>
      <c r="BI78" s="21" t="s">
        <v>111</v>
      </c>
      <c r="BJ78" s="22"/>
      <c r="BK78" s="22"/>
      <c r="BL78" s="22"/>
      <c r="BM78" s="22"/>
      <c r="BN78" s="22"/>
      <c r="BO78" s="22"/>
      <c r="BP78" s="22"/>
      <c r="BQ78" s="22"/>
      <c r="BR78" s="22"/>
      <c r="BS78" s="23"/>
      <c r="BT78" s="21">
        <v>15.378</v>
      </c>
      <c r="BU78" s="22"/>
      <c r="BV78" s="22"/>
      <c r="BW78" s="22"/>
      <c r="BX78" s="22"/>
      <c r="BY78" s="22"/>
      <c r="BZ78" s="22"/>
      <c r="CA78" s="22"/>
      <c r="CB78" s="22"/>
      <c r="CC78" s="23"/>
      <c r="CD78" s="21">
        <v>15.378</v>
      </c>
      <c r="CE78" s="22"/>
      <c r="CF78" s="22"/>
      <c r="CG78" s="22"/>
      <c r="CH78" s="22"/>
      <c r="CI78" s="22"/>
      <c r="CJ78" s="22"/>
      <c r="CK78" s="22"/>
      <c r="CL78" s="22"/>
      <c r="CM78" s="23"/>
      <c r="CN78" s="40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6" customFormat="1" ht="30.75" customHeight="1">
      <c r="A79" s="33" t="s">
        <v>114</v>
      </c>
      <c r="B79" s="34"/>
      <c r="C79" s="34"/>
      <c r="D79" s="34"/>
      <c r="E79" s="34"/>
      <c r="F79" s="34"/>
      <c r="G79" s="34"/>
      <c r="H79" s="34"/>
      <c r="I79" s="35"/>
      <c r="J79" s="10"/>
      <c r="K79" s="39" t="s">
        <v>115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11"/>
      <c r="BI79" s="21" t="s">
        <v>116</v>
      </c>
      <c r="BJ79" s="22"/>
      <c r="BK79" s="22"/>
      <c r="BL79" s="22"/>
      <c r="BM79" s="22"/>
      <c r="BN79" s="22"/>
      <c r="BO79" s="22"/>
      <c r="BP79" s="22"/>
      <c r="BQ79" s="22"/>
      <c r="BR79" s="22"/>
      <c r="BS79" s="23"/>
      <c r="BT79" s="21">
        <f>BT80+BT81+BT82+BT83</f>
        <v>101.87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21">
        <f>CD80+CD81+CD82+CD83</f>
        <v>101.87</v>
      </c>
      <c r="CE79" s="22"/>
      <c r="CF79" s="22"/>
      <c r="CG79" s="22"/>
      <c r="CH79" s="22"/>
      <c r="CI79" s="22"/>
      <c r="CJ79" s="22"/>
      <c r="CK79" s="22"/>
      <c r="CL79" s="22"/>
      <c r="CM79" s="23"/>
      <c r="CN79" s="40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6" customFormat="1" ht="42.75" customHeight="1">
      <c r="A80" s="33" t="s">
        <v>117</v>
      </c>
      <c r="B80" s="34"/>
      <c r="C80" s="34"/>
      <c r="D80" s="34"/>
      <c r="E80" s="34"/>
      <c r="F80" s="34"/>
      <c r="G80" s="34"/>
      <c r="H80" s="34"/>
      <c r="I80" s="35"/>
      <c r="J80" s="10"/>
      <c r="K80" s="39" t="s">
        <v>149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11"/>
      <c r="BI80" s="21" t="s">
        <v>116</v>
      </c>
      <c r="BJ80" s="22"/>
      <c r="BK80" s="22"/>
      <c r="BL80" s="22"/>
      <c r="BM80" s="22"/>
      <c r="BN80" s="22"/>
      <c r="BO80" s="22"/>
      <c r="BP80" s="22"/>
      <c r="BQ80" s="22"/>
      <c r="BR80" s="22"/>
      <c r="BS80" s="23"/>
      <c r="BT80" s="21">
        <v>0.23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21">
        <v>0.23</v>
      </c>
      <c r="CE80" s="22"/>
      <c r="CF80" s="22"/>
      <c r="CG80" s="22"/>
      <c r="CH80" s="22"/>
      <c r="CI80" s="22"/>
      <c r="CJ80" s="22"/>
      <c r="CK80" s="22"/>
      <c r="CL80" s="22"/>
      <c r="CM80" s="23"/>
      <c r="CN80" s="40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</row>
    <row r="81" spans="1:108" s="6" customFormat="1" ht="41.25" customHeight="1">
      <c r="A81" s="33" t="s">
        <v>119</v>
      </c>
      <c r="B81" s="34"/>
      <c r="C81" s="34"/>
      <c r="D81" s="34"/>
      <c r="E81" s="34"/>
      <c r="F81" s="34"/>
      <c r="G81" s="34"/>
      <c r="H81" s="34"/>
      <c r="I81" s="35"/>
      <c r="J81" s="10"/>
      <c r="K81" s="39" t="s">
        <v>150</v>
      </c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11"/>
      <c r="BI81" s="21" t="s">
        <v>116</v>
      </c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1">
        <v>0.02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21">
        <v>0.02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40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6" customFormat="1" ht="42" customHeight="1">
      <c r="A82" s="33" t="s">
        <v>148</v>
      </c>
      <c r="B82" s="34"/>
      <c r="C82" s="34"/>
      <c r="D82" s="34"/>
      <c r="E82" s="34"/>
      <c r="F82" s="34"/>
      <c r="G82" s="34"/>
      <c r="H82" s="34"/>
      <c r="I82" s="35"/>
      <c r="J82" s="10"/>
      <c r="K82" s="39" t="s">
        <v>118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11"/>
      <c r="BI82" s="21" t="s">
        <v>116</v>
      </c>
      <c r="BJ82" s="22"/>
      <c r="BK82" s="22"/>
      <c r="BL82" s="22"/>
      <c r="BM82" s="22"/>
      <c r="BN82" s="22"/>
      <c r="BO82" s="22"/>
      <c r="BP82" s="22"/>
      <c r="BQ82" s="22"/>
      <c r="BR82" s="22"/>
      <c r="BS82" s="23"/>
      <c r="BT82" s="21">
        <v>91.79</v>
      </c>
      <c r="BU82" s="22"/>
      <c r="BV82" s="22"/>
      <c r="BW82" s="22"/>
      <c r="BX82" s="22"/>
      <c r="BY82" s="22"/>
      <c r="BZ82" s="22"/>
      <c r="CA82" s="22"/>
      <c r="CB82" s="22"/>
      <c r="CC82" s="23"/>
      <c r="CD82" s="21">
        <v>91.79</v>
      </c>
      <c r="CE82" s="22"/>
      <c r="CF82" s="22"/>
      <c r="CG82" s="22"/>
      <c r="CH82" s="22"/>
      <c r="CI82" s="22"/>
      <c r="CJ82" s="22"/>
      <c r="CK82" s="22"/>
      <c r="CL82" s="22"/>
      <c r="CM82" s="23"/>
      <c r="CN82" s="40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6" customFormat="1" ht="41.25" customHeight="1">
      <c r="A83" s="33" t="s">
        <v>119</v>
      </c>
      <c r="B83" s="34"/>
      <c r="C83" s="34"/>
      <c r="D83" s="34"/>
      <c r="E83" s="34"/>
      <c r="F83" s="34"/>
      <c r="G83" s="34"/>
      <c r="H83" s="34"/>
      <c r="I83" s="35"/>
      <c r="J83" s="10"/>
      <c r="K83" s="39" t="s">
        <v>120</v>
      </c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11"/>
      <c r="BI83" s="21" t="s">
        <v>116</v>
      </c>
      <c r="BJ83" s="22"/>
      <c r="BK83" s="22"/>
      <c r="BL83" s="22"/>
      <c r="BM83" s="22"/>
      <c r="BN83" s="22"/>
      <c r="BO83" s="22"/>
      <c r="BP83" s="22"/>
      <c r="BQ83" s="22"/>
      <c r="BR83" s="22"/>
      <c r="BS83" s="23"/>
      <c r="BT83" s="21">
        <v>9.83</v>
      </c>
      <c r="BU83" s="22"/>
      <c r="BV83" s="22"/>
      <c r="BW83" s="22"/>
      <c r="BX83" s="22"/>
      <c r="BY83" s="22"/>
      <c r="BZ83" s="22"/>
      <c r="CA83" s="22"/>
      <c r="CB83" s="22"/>
      <c r="CC83" s="23"/>
      <c r="CD83" s="21">
        <v>9.83</v>
      </c>
      <c r="CE83" s="22"/>
      <c r="CF83" s="22"/>
      <c r="CG83" s="22"/>
      <c r="CH83" s="22"/>
      <c r="CI83" s="22"/>
      <c r="CJ83" s="22"/>
      <c r="CK83" s="22"/>
      <c r="CL83" s="22"/>
      <c r="CM83" s="23"/>
      <c r="CN83" s="40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</row>
    <row r="84" spans="1:108" s="6" customFormat="1" ht="33" customHeight="1">
      <c r="A84" s="33" t="s">
        <v>121</v>
      </c>
      <c r="B84" s="34"/>
      <c r="C84" s="34"/>
      <c r="D84" s="34"/>
      <c r="E84" s="34"/>
      <c r="F84" s="34"/>
      <c r="G84" s="34"/>
      <c r="H84" s="34"/>
      <c r="I84" s="35"/>
      <c r="J84" s="10"/>
      <c r="K84" s="39" t="s">
        <v>122</v>
      </c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11"/>
      <c r="BI84" s="21" t="s">
        <v>116</v>
      </c>
      <c r="BJ84" s="22"/>
      <c r="BK84" s="22"/>
      <c r="BL84" s="22"/>
      <c r="BM84" s="22"/>
      <c r="BN84" s="22"/>
      <c r="BO84" s="22"/>
      <c r="BP84" s="22"/>
      <c r="BQ84" s="22"/>
      <c r="BR84" s="22"/>
      <c r="BS84" s="23"/>
      <c r="BT84" s="21">
        <f>BT87+BT85+BT86</f>
        <v>926.5000000000001</v>
      </c>
      <c r="BU84" s="22"/>
      <c r="BV84" s="22"/>
      <c r="BW84" s="22"/>
      <c r="BX84" s="22"/>
      <c r="BY84" s="22"/>
      <c r="BZ84" s="22"/>
      <c r="CA84" s="22"/>
      <c r="CB84" s="22"/>
      <c r="CC84" s="23"/>
      <c r="CD84" s="21">
        <f>CD87+CD85+CD86</f>
        <v>926.5000000000001</v>
      </c>
      <c r="CE84" s="22"/>
      <c r="CF84" s="22"/>
      <c r="CG84" s="22"/>
      <c r="CH84" s="22"/>
      <c r="CI84" s="22"/>
      <c r="CJ84" s="22"/>
      <c r="CK84" s="22"/>
      <c r="CL84" s="22"/>
      <c r="CM84" s="23"/>
      <c r="CN84" s="40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2"/>
    </row>
    <row r="85" spans="1:108" s="6" customFormat="1" ht="33" customHeight="1">
      <c r="A85" s="33" t="s">
        <v>123</v>
      </c>
      <c r="B85" s="34"/>
      <c r="C85" s="34"/>
      <c r="D85" s="34"/>
      <c r="E85" s="34"/>
      <c r="F85" s="34"/>
      <c r="G85" s="34"/>
      <c r="H85" s="34"/>
      <c r="I85" s="35"/>
      <c r="J85" s="10"/>
      <c r="K85" s="39" t="s">
        <v>153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11"/>
      <c r="BI85" s="21" t="s">
        <v>116</v>
      </c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T85" s="21">
        <v>196.6</v>
      </c>
      <c r="BU85" s="22"/>
      <c r="BV85" s="22"/>
      <c r="BW85" s="22"/>
      <c r="BX85" s="22"/>
      <c r="BY85" s="22"/>
      <c r="BZ85" s="22"/>
      <c r="CA85" s="22"/>
      <c r="CB85" s="22"/>
      <c r="CC85" s="23"/>
      <c r="CD85" s="21">
        <v>196.6</v>
      </c>
      <c r="CE85" s="22"/>
      <c r="CF85" s="22"/>
      <c r="CG85" s="22"/>
      <c r="CH85" s="22"/>
      <c r="CI85" s="22"/>
      <c r="CJ85" s="22"/>
      <c r="CK85" s="22"/>
      <c r="CL85" s="22"/>
      <c r="CM85" s="23"/>
      <c r="CN85" s="40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6" customFormat="1" ht="33" customHeight="1">
      <c r="A86" s="33" t="s">
        <v>151</v>
      </c>
      <c r="B86" s="34"/>
      <c r="C86" s="34"/>
      <c r="D86" s="34"/>
      <c r="E86" s="34"/>
      <c r="F86" s="34"/>
      <c r="G86" s="34"/>
      <c r="H86" s="34"/>
      <c r="I86" s="35"/>
      <c r="J86" s="10"/>
      <c r="K86" s="39" t="s">
        <v>154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11"/>
      <c r="BI86" s="21" t="s">
        <v>116</v>
      </c>
      <c r="BJ86" s="22"/>
      <c r="BK86" s="22"/>
      <c r="BL86" s="22"/>
      <c r="BM86" s="22"/>
      <c r="BN86" s="22"/>
      <c r="BO86" s="22"/>
      <c r="BP86" s="22"/>
      <c r="BQ86" s="22"/>
      <c r="BR86" s="22"/>
      <c r="BS86" s="23"/>
      <c r="BT86" s="21">
        <v>123.2</v>
      </c>
      <c r="BU86" s="22"/>
      <c r="BV86" s="22"/>
      <c r="BW86" s="22"/>
      <c r="BX86" s="22"/>
      <c r="BY86" s="22"/>
      <c r="BZ86" s="22"/>
      <c r="CA86" s="22"/>
      <c r="CB86" s="22"/>
      <c r="CC86" s="23"/>
      <c r="CD86" s="21">
        <v>123.2</v>
      </c>
      <c r="CE86" s="22"/>
      <c r="CF86" s="22"/>
      <c r="CG86" s="22"/>
      <c r="CH86" s="22"/>
      <c r="CI86" s="22"/>
      <c r="CJ86" s="22"/>
      <c r="CK86" s="22"/>
      <c r="CL86" s="22"/>
      <c r="CM86" s="23"/>
      <c r="CN86" s="40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6" customFormat="1" ht="35.25" customHeight="1">
      <c r="A87" s="33" t="s">
        <v>152</v>
      </c>
      <c r="B87" s="34"/>
      <c r="C87" s="34"/>
      <c r="D87" s="34"/>
      <c r="E87" s="34"/>
      <c r="F87" s="34"/>
      <c r="G87" s="34"/>
      <c r="H87" s="34"/>
      <c r="I87" s="35"/>
      <c r="J87" s="10"/>
      <c r="K87" s="39" t="s">
        <v>124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11"/>
      <c r="BI87" s="21" t="s">
        <v>116</v>
      </c>
      <c r="BJ87" s="22"/>
      <c r="BK87" s="22"/>
      <c r="BL87" s="22"/>
      <c r="BM87" s="22"/>
      <c r="BN87" s="22"/>
      <c r="BO87" s="22"/>
      <c r="BP87" s="22"/>
      <c r="BQ87" s="22"/>
      <c r="BR87" s="22"/>
      <c r="BS87" s="23"/>
      <c r="BT87" s="21">
        <v>606.7</v>
      </c>
      <c r="BU87" s="22"/>
      <c r="BV87" s="22"/>
      <c r="BW87" s="22"/>
      <c r="BX87" s="22"/>
      <c r="BY87" s="22"/>
      <c r="BZ87" s="22"/>
      <c r="CA87" s="22"/>
      <c r="CB87" s="22"/>
      <c r="CC87" s="23"/>
      <c r="CD87" s="21">
        <v>606.7</v>
      </c>
      <c r="CE87" s="22"/>
      <c r="CF87" s="22"/>
      <c r="CG87" s="22"/>
      <c r="CH87" s="22"/>
      <c r="CI87" s="22"/>
      <c r="CJ87" s="22"/>
      <c r="CK87" s="22"/>
      <c r="CL87" s="22"/>
      <c r="CM87" s="23"/>
      <c r="CN87" s="40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6" customFormat="1" ht="31.5" customHeight="1">
      <c r="A88" s="33" t="s">
        <v>125</v>
      </c>
      <c r="B88" s="34"/>
      <c r="C88" s="34"/>
      <c r="D88" s="34"/>
      <c r="E88" s="34"/>
      <c r="F88" s="34"/>
      <c r="G88" s="34"/>
      <c r="H88" s="34"/>
      <c r="I88" s="35"/>
      <c r="J88" s="10"/>
      <c r="K88" s="39" t="s">
        <v>126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11"/>
      <c r="BI88" s="21" t="s">
        <v>127</v>
      </c>
      <c r="BJ88" s="22"/>
      <c r="BK88" s="22"/>
      <c r="BL88" s="22"/>
      <c r="BM88" s="22"/>
      <c r="BN88" s="22"/>
      <c r="BO88" s="22"/>
      <c r="BP88" s="22"/>
      <c r="BQ88" s="22"/>
      <c r="BR88" s="22"/>
      <c r="BS88" s="23"/>
      <c r="BT88" s="21">
        <f>BT89+BT90+BT91+BT92</f>
        <v>31.973200000000002</v>
      </c>
      <c r="BU88" s="22"/>
      <c r="BV88" s="22"/>
      <c r="BW88" s="22"/>
      <c r="BX88" s="22"/>
      <c r="BY88" s="22"/>
      <c r="BZ88" s="22"/>
      <c r="CA88" s="22"/>
      <c r="CB88" s="22"/>
      <c r="CC88" s="23"/>
      <c r="CD88" s="21">
        <f>CD89+CD90+CD91+CD92</f>
        <v>31.973200000000002</v>
      </c>
      <c r="CE88" s="22"/>
      <c r="CF88" s="22"/>
      <c r="CG88" s="22"/>
      <c r="CH88" s="22"/>
      <c r="CI88" s="22"/>
      <c r="CJ88" s="22"/>
      <c r="CK88" s="22"/>
      <c r="CL88" s="22"/>
      <c r="CM88" s="23"/>
      <c r="CN88" s="40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6" customFormat="1" ht="31.5" customHeight="1">
      <c r="A89" s="33" t="s">
        <v>128</v>
      </c>
      <c r="B89" s="34"/>
      <c r="C89" s="34"/>
      <c r="D89" s="34"/>
      <c r="E89" s="34"/>
      <c r="F89" s="34"/>
      <c r="G89" s="34"/>
      <c r="H89" s="34"/>
      <c r="I89" s="35"/>
      <c r="J89" s="10"/>
      <c r="K89" s="39" t="s">
        <v>156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11"/>
      <c r="BI89" s="21" t="s">
        <v>127</v>
      </c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21">
        <v>0.24</v>
      </c>
      <c r="BU89" s="22"/>
      <c r="BV89" s="22"/>
      <c r="BW89" s="22"/>
      <c r="BX89" s="22"/>
      <c r="BY89" s="22"/>
      <c r="BZ89" s="22"/>
      <c r="CA89" s="22"/>
      <c r="CB89" s="22"/>
      <c r="CC89" s="23"/>
      <c r="CD89" s="21">
        <v>0.24</v>
      </c>
      <c r="CE89" s="22"/>
      <c r="CF89" s="22"/>
      <c r="CG89" s="22"/>
      <c r="CH89" s="22"/>
      <c r="CI89" s="22"/>
      <c r="CJ89" s="22"/>
      <c r="CK89" s="22"/>
      <c r="CL89" s="22"/>
      <c r="CM89" s="23"/>
      <c r="CN89" s="40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2"/>
    </row>
    <row r="90" spans="1:108" s="6" customFormat="1" ht="31.5" customHeight="1">
      <c r="A90" s="33" t="s">
        <v>130</v>
      </c>
      <c r="B90" s="34"/>
      <c r="C90" s="34"/>
      <c r="D90" s="34"/>
      <c r="E90" s="34"/>
      <c r="F90" s="34"/>
      <c r="G90" s="34"/>
      <c r="H90" s="34"/>
      <c r="I90" s="35"/>
      <c r="J90" s="10"/>
      <c r="K90" s="39" t="s">
        <v>157</v>
      </c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11"/>
      <c r="BI90" s="21" t="s">
        <v>127</v>
      </c>
      <c r="BJ90" s="22"/>
      <c r="BK90" s="22"/>
      <c r="BL90" s="22"/>
      <c r="BM90" s="22"/>
      <c r="BN90" s="22"/>
      <c r="BO90" s="22"/>
      <c r="BP90" s="22"/>
      <c r="BQ90" s="22"/>
      <c r="BR90" s="22"/>
      <c r="BS90" s="23"/>
      <c r="BT90" s="21">
        <v>0.02</v>
      </c>
      <c r="BU90" s="22"/>
      <c r="BV90" s="22"/>
      <c r="BW90" s="22"/>
      <c r="BX90" s="22"/>
      <c r="BY90" s="22"/>
      <c r="BZ90" s="22"/>
      <c r="CA90" s="22"/>
      <c r="CB90" s="22"/>
      <c r="CC90" s="23"/>
      <c r="CD90" s="21">
        <v>0.02</v>
      </c>
      <c r="CE90" s="22"/>
      <c r="CF90" s="22"/>
      <c r="CG90" s="22"/>
      <c r="CH90" s="22"/>
      <c r="CI90" s="22"/>
      <c r="CJ90" s="22"/>
      <c r="CK90" s="22"/>
      <c r="CL90" s="22"/>
      <c r="CM90" s="23"/>
      <c r="CN90" s="40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2"/>
    </row>
    <row r="91" spans="1:108" s="6" customFormat="1" ht="30.75" customHeight="1">
      <c r="A91" s="33" t="s">
        <v>155</v>
      </c>
      <c r="B91" s="34"/>
      <c r="C91" s="34"/>
      <c r="D91" s="34"/>
      <c r="E91" s="34"/>
      <c r="F91" s="34"/>
      <c r="G91" s="34"/>
      <c r="H91" s="34"/>
      <c r="I91" s="35"/>
      <c r="J91" s="10"/>
      <c r="K91" s="39" t="s">
        <v>129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11"/>
      <c r="BI91" s="21" t="s">
        <v>127</v>
      </c>
      <c r="BJ91" s="22"/>
      <c r="BK91" s="22"/>
      <c r="BL91" s="22"/>
      <c r="BM91" s="22"/>
      <c r="BN91" s="22"/>
      <c r="BO91" s="22"/>
      <c r="BP91" s="22"/>
      <c r="BQ91" s="22"/>
      <c r="BR91" s="22"/>
      <c r="BS91" s="23"/>
      <c r="BT91" s="21">
        <v>28.0132</v>
      </c>
      <c r="BU91" s="22"/>
      <c r="BV91" s="22"/>
      <c r="BW91" s="22"/>
      <c r="BX91" s="22"/>
      <c r="BY91" s="22"/>
      <c r="BZ91" s="22"/>
      <c r="CA91" s="22"/>
      <c r="CB91" s="22"/>
      <c r="CC91" s="23"/>
      <c r="CD91" s="21">
        <v>28.0132</v>
      </c>
      <c r="CE91" s="22"/>
      <c r="CF91" s="22"/>
      <c r="CG91" s="22"/>
      <c r="CH91" s="22"/>
      <c r="CI91" s="22"/>
      <c r="CJ91" s="22"/>
      <c r="CK91" s="22"/>
      <c r="CL91" s="22"/>
      <c r="CM91" s="23"/>
      <c r="CN91" s="40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2"/>
    </row>
    <row r="92" spans="1:108" s="6" customFormat="1" ht="30" customHeight="1">
      <c r="A92" s="33" t="s">
        <v>158</v>
      </c>
      <c r="B92" s="34"/>
      <c r="C92" s="34"/>
      <c r="D92" s="34"/>
      <c r="E92" s="34"/>
      <c r="F92" s="34"/>
      <c r="G92" s="34"/>
      <c r="H92" s="34"/>
      <c r="I92" s="35"/>
      <c r="J92" s="10"/>
      <c r="K92" s="39" t="s">
        <v>131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11"/>
      <c r="BI92" s="21" t="s">
        <v>127</v>
      </c>
      <c r="BJ92" s="22"/>
      <c r="BK92" s="22"/>
      <c r="BL92" s="22"/>
      <c r="BM92" s="22"/>
      <c r="BN92" s="22"/>
      <c r="BO92" s="22"/>
      <c r="BP92" s="22"/>
      <c r="BQ92" s="22"/>
      <c r="BR92" s="22"/>
      <c r="BS92" s="23"/>
      <c r="BT92" s="21">
        <v>3.7</v>
      </c>
      <c r="BU92" s="22"/>
      <c r="BV92" s="22"/>
      <c r="BW92" s="22"/>
      <c r="BX92" s="22"/>
      <c r="BY92" s="22"/>
      <c r="BZ92" s="22"/>
      <c r="CA92" s="22"/>
      <c r="CB92" s="22"/>
      <c r="CC92" s="23"/>
      <c r="CD92" s="21">
        <v>3.7</v>
      </c>
      <c r="CE92" s="22"/>
      <c r="CF92" s="22"/>
      <c r="CG92" s="22"/>
      <c r="CH92" s="22"/>
      <c r="CI92" s="22"/>
      <c r="CJ92" s="22"/>
      <c r="CK92" s="22"/>
      <c r="CL92" s="22"/>
      <c r="CM92" s="23"/>
      <c r="CN92" s="40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2"/>
    </row>
    <row r="93" spans="1:108" s="6" customFormat="1" ht="18.75" customHeight="1">
      <c r="A93" s="33" t="s">
        <v>132</v>
      </c>
      <c r="B93" s="34"/>
      <c r="C93" s="34"/>
      <c r="D93" s="34"/>
      <c r="E93" s="34"/>
      <c r="F93" s="34"/>
      <c r="G93" s="34"/>
      <c r="H93" s="34"/>
      <c r="I93" s="35"/>
      <c r="J93" s="10"/>
      <c r="K93" s="39" t="s">
        <v>133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11"/>
      <c r="BI93" s="21" t="s">
        <v>134</v>
      </c>
      <c r="BJ93" s="22"/>
      <c r="BK93" s="22"/>
      <c r="BL93" s="22"/>
      <c r="BM93" s="22"/>
      <c r="BN93" s="22"/>
      <c r="BO93" s="22"/>
      <c r="BP93" s="22"/>
      <c r="BQ93" s="22"/>
      <c r="BR93" s="22"/>
      <c r="BS93" s="23"/>
      <c r="BT93" s="21">
        <v>85.48</v>
      </c>
      <c r="BU93" s="22"/>
      <c r="BV93" s="22"/>
      <c r="BW93" s="22"/>
      <c r="BX93" s="22"/>
      <c r="BY93" s="22"/>
      <c r="BZ93" s="22"/>
      <c r="CA93" s="22"/>
      <c r="CB93" s="22"/>
      <c r="CC93" s="23"/>
      <c r="CD93" s="21">
        <v>85.48</v>
      </c>
      <c r="CE93" s="22"/>
      <c r="CF93" s="22"/>
      <c r="CG93" s="22"/>
      <c r="CH93" s="22"/>
      <c r="CI93" s="22"/>
      <c r="CJ93" s="22"/>
      <c r="CK93" s="22"/>
      <c r="CL93" s="22"/>
      <c r="CM93" s="23"/>
      <c r="CN93" s="40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2"/>
    </row>
    <row r="94" spans="1:108" ht="27.75" customHeight="1">
      <c r="A94" s="33" t="s">
        <v>135</v>
      </c>
      <c r="B94" s="34"/>
      <c r="C94" s="34"/>
      <c r="D94" s="34"/>
      <c r="E94" s="34"/>
      <c r="F94" s="34"/>
      <c r="G94" s="34"/>
      <c r="H94" s="34"/>
      <c r="I94" s="35"/>
      <c r="J94" s="10"/>
      <c r="K94" s="39" t="s">
        <v>136</v>
      </c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11"/>
      <c r="BI94" s="21" t="s">
        <v>22</v>
      </c>
      <c r="BJ94" s="22"/>
      <c r="BK94" s="22"/>
      <c r="BL94" s="22"/>
      <c r="BM94" s="22"/>
      <c r="BN94" s="22"/>
      <c r="BO94" s="22"/>
      <c r="BP94" s="22"/>
      <c r="BQ94" s="22"/>
      <c r="BR94" s="22"/>
      <c r="BS94" s="23"/>
      <c r="BT94" s="21">
        <v>0</v>
      </c>
      <c r="BU94" s="22"/>
      <c r="BV94" s="22"/>
      <c r="BW94" s="22"/>
      <c r="BX94" s="22"/>
      <c r="BY94" s="22"/>
      <c r="BZ94" s="22"/>
      <c r="CA94" s="22"/>
      <c r="CB94" s="22"/>
      <c r="CC94" s="23"/>
      <c r="CD94" s="21"/>
      <c r="CE94" s="22"/>
      <c r="CF94" s="22"/>
      <c r="CG94" s="22"/>
      <c r="CH94" s="22"/>
      <c r="CI94" s="22"/>
      <c r="CJ94" s="22"/>
      <c r="CK94" s="22"/>
      <c r="CL94" s="22"/>
      <c r="CM94" s="23"/>
      <c r="CN94" s="40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2"/>
    </row>
    <row r="95" spans="1:108" ht="33" customHeight="1">
      <c r="A95" s="33" t="s">
        <v>137</v>
      </c>
      <c r="B95" s="34"/>
      <c r="C95" s="34"/>
      <c r="D95" s="34"/>
      <c r="E95" s="34"/>
      <c r="F95" s="34"/>
      <c r="G95" s="34"/>
      <c r="H95" s="34"/>
      <c r="I95" s="35"/>
      <c r="J95" s="10"/>
      <c r="K95" s="39" t="s">
        <v>138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11"/>
      <c r="BI95" s="21" t="s">
        <v>22</v>
      </c>
      <c r="BJ95" s="22"/>
      <c r="BK95" s="22"/>
      <c r="BL95" s="22"/>
      <c r="BM95" s="22"/>
      <c r="BN95" s="22"/>
      <c r="BO95" s="22"/>
      <c r="BP95" s="22"/>
      <c r="BQ95" s="22"/>
      <c r="BR95" s="22"/>
      <c r="BS95" s="23"/>
      <c r="BT95" s="21">
        <v>0</v>
      </c>
      <c r="BU95" s="22"/>
      <c r="BV95" s="22"/>
      <c r="BW95" s="22"/>
      <c r="BX95" s="22"/>
      <c r="BY95" s="22"/>
      <c r="BZ95" s="22"/>
      <c r="CA95" s="22"/>
      <c r="CB95" s="22"/>
      <c r="CC95" s="23"/>
      <c r="CD95" s="21"/>
      <c r="CE95" s="22"/>
      <c r="CF95" s="22"/>
      <c r="CG95" s="22"/>
      <c r="CH95" s="22"/>
      <c r="CI95" s="22"/>
      <c r="CJ95" s="22"/>
      <c r="CK95" s="22"/>
      <c r="CL95" s="22"/>
      <c r="CM95" s="23"/>
      <c r="CN95" s="40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6" customFormat="1" ht="47.25" customHeight="1">
      <c r="A96" s="33" t="s">
        <v>139</v>
      </c>
      <c r="B96" s="34"/>
      <c r="C96" s="34"/>
      <c r="D96" s="34"/>
      <c r="E96" s="34"/>
      <c r="F96" s="34"/>
      <c r="G96" s="34"/>
      <c r="H96" s="34"/>
      <c r="I96" s="35"/>
      <c r="J96" s="10"/>
      <c r="K96" s="39" t="s">
        <v>140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11"/>
      <c r="BI96" s="21" t="s">
        <v>134</v>
      </c>
      <c r="BJ96" s="22"/>
      <c r="BK96" s="22"/>
      <c r="BL96" s="22"/>
      <c r="BM96" s="22"/>
      <c r="BN96" s="22"/>
      <c r="BO96" s="22"/>
      <c r="BP96" s="22"/>
      <c r="BQ96" s="22"/>
      <c r="BR96" s="22"/>
      <c r="BS96" s="23"/>
      <c r="BT96" s="21">
        <v>10.73</v>
      </c>
      <c r="BU96" s="22"/>
      <c r="BV96" s="22"/>
      <c r="BW96" s="22"/>
      <c r="BX96" s="22"/>
      <c r="BY96" s="22"/>
      <c r="BZ96" s="22"/>
      <c r="CA96" s="22"/>
      <c r="CB96" s="22"/>
      <c r="CC96" s="23"/>
      <c r="CD96" s="21">
        <v>10.73</v>
      </c>
      <c r="CE96" s="22"/>
      <c r="CF96" s="22"/>
      <c r="CG96" s="22"/>
      <c r="CH96" s="22"/>
      <c r="CI96" s="22"/>
      <c r="CJ96" s="22"/>
      <c r="CK96" s="22"/>
      <c r="CL96" s="22"/>
      <c r="CM96" s="23"/>
      <c r="CN96" s="30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2"/>
    </row>
    <row r="97" spans="1:10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36" t="s">
        <v>22</v>
      </c>
      <c r="BJ97" s="37"/>
      <c r="BK97" s="37"/>
      <c r="BL97" s="37"/>
      <c r="BM97" s="37"/>
      <c r="BN97" s="37"/>
      <c r="BO97" s="37"/>
      <c r="BP97" s="37"/>
      <c r="BQ97" s="37"/>
      <c r="BR97" s="37"/>
      <c r="BS97" s="38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08" ht="13.5">
      <c r="A98" s="1"/>
      <c r="B98" s="1"/>
      <c r="C98" s="1"/>
      <c r="D98" s="1"/>
      <c r="E98" s="1"/>
      <c r="F98" s="1"/>
      <c r="G98" s="1" t="s">
        <v>141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36" t="s">
        <v>134</v>
      </c>
      <c r="BJ98" s="37"/>
      <c r="BK98" s="37"/>
      <c r="BL98" s="37"/>
      <c r="BM98" s="37"/>
      <c r="BN98" s="37"/>
      <c r="BO98" s="37"/>
      <c r="BP98" s="37"/>
      <c r="BQ98" s="37"/>
      <c r="BR98" s="37"/>
      <c r="BS98" s="38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</sheetData>
  <sheetProtection/>
  <mergeCells count="497">
    <mergeCell ref="CD77:CM77"/>
    <mergeCell ref="CD76:CM76"/>
    <mergeCell ref="CD89:CM89"/>
    <mergeCell ref="CN89:DD89"/>
    <mergeCell ref="A90:I90"/>
    <mergeCell ref="K90:BG90"/>
    <mergeCell ref="BI90:BS90"/>
    <mergeCell ref="BT90:CC90"/>
    <mergeCell ref="CD90:CM90"/>
    <mergeCell ref="CN90:DD90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5:CM85"/>
    <mergeCell ref="CN85:DD85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A76:I76"/>
    <mergeCell ref="A77:I77"/>
    <mergeCell ref="BT14:CM14"/>
    <mergeCell ref="CN14:DD15"/>
    <mergeCell ref="BI76:BS76"/>
    <mergeCell ref="BI77:BS77"/>
    <mergeCell ref="BT77:CC77"/>
    <mergeCell ref="BT76:CC76"/>
    <mergeCell ref="BI18:BS18"/>
    <mergeCell ref="BT18:CC18"/>
    <mergeCell ref="CD16:CM16"/>
    <mergeCell ref="CN16:DD16"/>
    <mergeCell ref="J12:BH12"/>
    <mergeCell ref="A14:I15"/>
    <mergeCell ref="K76:BG76"/>
    <mergeCell ref="K77:BG77"/>
    <mergeCell ref="CD80:CM80"/>
    <mergeCell ref="CN80:DD80"/>
    <mergeCell ref="BT15:CC15"/>
    <mergeCell ref="CD15:CM15"/>
    <mergeCell ref="J14:BH15"/>
    <mergeCell ref="BI14:BS15"/>
    <mergeCell ref="A16:I16"/>
    <mergeCell ref="K16:BG16"/>
    <mergeCell ref="A5:DD5"/>
    <mergeCell ref="A6:DD6"/>
    <mergeCell ref="A7:DD7"/>
    <mergeCell ref="A8:DD8"/>
    <mergeCell ref="BI16:BS16"/>
    <mergeCell ref="BT16:CC16"/>
    <mergeCell ref="AF10:DD10"/>
    <mergeCell ref="J11:BH11"/>
    <mergeCell ref="A17:I17"/>
    <mergeCell ref="K17:BG17"/>
    <mergeCell ref="BI17:BS17"/>
    <mergeCell ref="BT17:CC17"/>
    <mergeCell ref="CD17:CM17"/>
    <mergeCell ref="CN17:DD17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CD21:CM21"/>
    <mergeCell ref="CN21:DD21"/>
    <mergeCell ref="A20:I20"/>
    <mergeCell ref="K20:BG20"/>
    <mergeCell ref="BI20:BS20"/>
    <mergeCell ref="BT20:CC20"/>
    <mergeCell ref="A22:I22"/>
    <mergeCell ref="K22:BG22"/>
    <mergeCell ref="BI22:BS22"/>
    <mergeCell ref="BT22:CC22"/>
    <mergeCell ref="CD20:CM20"/>
    <mergeCell ref="CN20:DD20"/>
    <mergeCell ref="A21:I21"/>
    <mergeCell ref="K21:BG21"/>
    <mergeCell ref="BI21:BS21"/>
    <mergeCell ref="BT21:CC21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CD24:CM24"/>
    <mergeCell ref="CN24:DD24"/>
    <mergeCell ref="A25:I25"/>
    <mergeCell ref="K25:BG25"/>
    <mergeCell ref="BI25:BS25"/>
    <mergeCell ref="BT25:CC25"/>
    <mergeCell ref="CD25:CM25"/>
    <mergeCell ref="CP25:DD25"/>
    <mergeCell ref="A24:I24"/>
    <mergeCell ref="K24:BG24"/>
    <mergeCell ref="CD27:CM27"/>
    <mergeCell ref="CP27:DD27"/>
    <mergeCell ref="A26:I26"/>
    <mergeCell ref="K26:BH26"/>
    <mergeCell ref="BI26:BS26"/>
    <mergeCell ref="BT26:CC26"/>
    <mergeCell ref="A28:I28"/>
    <mergeCell ref="K28:BG28"/>
    <mergeCell ref="BI28:BS28"/>
    <mergeCell ref="BT28:CC28"/>
    <mergeCell ref="CD26:CM26"/>
    <mergeCell ref="CP26:DD26"/>
    <mergeCell ref="A27:I27"/>
    <mergeCell ref="J27:BH27"/>
    <mergeCell ref="BI27:BS27"/>
    <mergeCell ref="BT27:CC27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CD30:CM30"/>
    <mergeCell ref="CP30:DD30"/>
    <mergeCell ref="A31:I31"/>
    <mergeCell ref="K31:BG31"/>
    <mergeCell ref="BI31:BS31"/>
    <mergeCell ref="BT31:CC31"/>
    <mergeCell ref="CD31:CM31"/>
    <mergeCell ref="CP31:DD31"/>
    <mergeCell ref="A30:I30"/>
    <mergeCell ref="K30:BG30"/>
    <mergeCell ref="CD33:CM33"/>
    <mergeCell ref="CP33:DD33"/>
    <mergeCell ref="A32:I32"/>
    <mergeCell ref="K32:BG32"/>
    <mergeCell ref="BI32:BS32"/>
    <mergeCell ref="BT32:CC32"/>
    <mergeCell ref="A34:I34"/>
    <mergeCell ref="J34:BH34"/>
    <mergeCell ref="BI34:BS34"/>
    <mergeCell ref="BT34:CC34"/>
    <mergeCell ref="CD32:CM32"/>
    <mergeCell ref="CP32:DD32"/>
    <mergeCell ref="A33:I33"/>
    <mergeCell ref="J33:BH33"/>
    <mergeCell ref="BI33:BS33"/>
    <mergeCell ref="BT33:CC33"/>
    <mergeCell ref="BI36:BS36"/>
    <mergeCell ref="BT36:CC36"/>
    <mergeCell ref="CD34:CM34"/>
    <mergeCell ref="CP34:DD34"/>
    <mergeCell ref="A35:I35"/>
    <mergeCell ref="J35:BH35"/>
    <mergeCell ref="BI35:BS35"/>
    <mergeCell ref="BT35:CC35"/>
    <mergeCell ref="CD35:CM35"/>
    <mergeCell ref="CP35:DD35"/>
    <mergeCell ref="CD36:CM36"/>
    <mergeCell ref="CP36:DD36"/>
    <mergeCell ref="A37:I37"/>
    <mergeCell ref="J37:BH37"/>
    <mergeCell ref="BI37:BS37"/>
    <mergeCell ref="BT37:CC37"/>
    <mergeCell ref="CD37:CM37"/>
    <mergeCell ref="CP37:DD37"/>
    <mergeCell ref="A36:I36"/>
    <mergeCell ref="J36:BH36"/>
    <mergeCell ref="CD39:CM39"/>
    <mergeCell ref="CP39:DD39"/>
    <mergeCell ref="A38:I38"/>
    <mergeCell ref="J38:BH38"/>
    <mergeCell ref="BI38:BS38"/>
    <mergeCell ref="BT38:CC38"/>
    <mergeCell ref="A40:I40"/>
    <mergeCell ref="J40:BH40"/>
    <mergeCell ref="BI40:BS40"/>
    <mergeCell ref="BT40:CC40"/>
    <mergeCell ref="CD38:CM38"/>
    <mergeCell ref="CP38:DD38"/>
    <mergeCell ref="A39:I39"/>
    <mergeCell ref="J39:BH39"/>
    <mergeCell ref="BI39:BS39"/>
    <mergeCell ref="BT39:CC39"/>
    <mergeCell ref="BI42:BS42"/>
    <mergeCell ref="BT42:CC42"/>
    <mergeCell ref="CD40:CM40"/>
    <mergeCell ref="CP40:DD40"/>
    <mergeCell ref="A41:I41"/>
    <mergeCell ref="J41:BH41"/>
    <mergeCell ref="BI41:BS41"/>
    <mergeCell ref="BT41:CC41"/>
    <mergeCell ref="CD41:CM41"/>
    <mergeCell ref="CP41:DD41"/>
    <mergeCell ref="CD42:CM42"/>
    <mergeCell ref="CP42:DD42"/>
    <mergeCell ref="A43:I43"/>
    <mergeCell ref="J43:BH43"/>
    <mergeCell ref="BI43:BS43"/>
    <mergeCell ref="BT43:CC43"/>
    <mergeCell ref="CD43:CM43"/>
    <mergeCell ref="CP43:DD43"/>
    <mergeCell ref="A42:I42"/>
    <mergeCell ref="J42:BH42"/>
    <mergeCell ref="CD48:CM48"/>
    <mergeCell ref="CN48:DD48"/>
    <mergeCell ref="A47:I47"/>
    <mergeCell ref="J47:BH47"/>
    <mergeCell ref="BI47:BS47"/>
    <mergeCell ref="BT47:CC47"/>
    <mergeCell ref="A49:I49"/>
    <mergeCell ref="K49:BG49"/>
    <mergeCell ref="BI49:BS49"/>
    <mergeCell ref="BT49:CC49"/>
    <mergeCell ref="CD47:CM47"/>
    <mergeCell ref="CP47:DD47"/>
    <mergeCell ref="A48:I48"/>
    <mergeCell ref="K48:BG48"/>
    <mergeCell ref="BI48:BS48"/>
    <mergeCell ref="BT48:CC48"/>
    <mergeCell ref="BI51:BS51"/>
    <mergeCell ref="BT51:CC51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CD54:CM54"/>
    <mergeCell ref="CN54:DD54"/>
    <mergeCell ref="A53:I53"/>
    <mergeCell ref="K53:BG53"/>
    <mergeCell ref="BI53:BS53"/>
    <mergeCell ref="BT53:CC53"/>
    <mergeCell ref="A55:I55"/>
    <mergeCell ref="K55:BG55"/>
    <mergeCell ref="BI55:BS55"/>
    <mergeCell ref="BT55:CC55"/>
    <mergeCell ref="CD53:CM53"/>
    <mergeCell ref="CN53:DD53"/>
    <mergeCell ref="A54:I54"/>
    <mergeCell ref="K54:BG54"/>
    <mergeCell ref="BI54:BS54"/>
    <mergeCell ref="BT54:CC54"/>
    <mergeCell ref="BI57:BS57"/>
    <mergeCell ref="BT57:CC57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T60:CC60"/>
    <mergeCell ref="CD60:CM60"/>
    <mergeCell ref="CN60:DD60"/>
    <mergeCell ref="A59:I59"/>
    <mergeCell ref="K59:BG59"/>
    <mergeCell ref="BI59:BS59"/>
    <mergeCell ref="BT59:CC59"/>
    <mergeCell ref="CN62:DD62"/>
    <mergeCell ref="A61:I61"/>
    <mergeCell ref="K61:BG61"/>
    <mergeCell ref="BI61:BS61"/>
    <mergeCell ref="BT61:CC61"/>
    <mergeCell ref="CD59:CM59"/>
    <mergeCell ref="CN59:DD59"/>
    <mergeCell ref="A60:I60"/>
    <mergeCell ref="K60:BG60"/>
    <mergeCell ref="BI60:BS60"/>
    <mergeCell ref="CP64:DD64"/>
    <mergeCell ref="A63:I63"/>
    <mergeCell ref="J63:BH63"/>
    <mergeCell ref="BI63:BS63"/>
    <mergeCell ref="BT63:CC63"/>
    <mergeCell ref="CD61:CM61"/>
    <mergeCell ref="CN61:DD61"/>
    <mergeCell ref="A62:I62"/>
    <mergeCell ref="K62:BG62"/>
    <mergeCell ref="BI62:BS62"/>
    <mergeCell ref="A65:I65"/>
    <mergeCell ref="J65:BH65"/>
    <mergeCell ref="BI65:BS65"/>
    <mergeCell ref="BT65:CC65"/>
    <mergeCell ref="CD63:CM63"/>
    <mergeCell ref="CP63:DD63"/>
    <mergeCell ref="A64:I64"/>
    <mergeCell ref="J64:BH64"/>
    <mergeCell ref="BI64:BS64"/>
    <mergeCell ref="BT64:CC64"/>
    <mergeCell ref="BI68:BS68"/>
    <mergeCell ref="BT68:CC68"/>
    <mergeCell ref="CD65:CM65"/>
    <mergeCell ref="CP65:DD65"/>
    <mergeCell ref="A66:I66"/>
    <mergeCell ref="J66:BH66"/>
    <mergeCell ref="BI66:BS66"/>
    <mergeCell ref="BT66:CC66"/>
    <mergeCell ref="CD66:CM66"/>
    <mergeCell ref="CP66:DD66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CD71:CM71"/>
    <mergeCell ref="CN71:DD71"/>
    <mergeCell ref="A70:I70"/>
    <mergeCell ref="K70:BG70"/>
    <mergeCell ref="BI70:BS70"/>
    <mergeCell ref="BT70:CC70"/>
    <mergeCell ref="A72:I72"/>
    <mergeCell ref="K72:BG72"/>
    <mergeCell ref="BI72:BS72"/>
    <mergeCell ref="BT72:CC72"/>
    <mergeCell ref="CD70:CM70"/>
    <mergeCell ref="CN70:DD70"/>
    <mergeCell ref="A71:I71"/>
    <mergeCell ref="K71:BG71"/>
    <mergeCell ref="BI71:BS71"/>
    <mergeCell ref="BT71:CC71"/>
    <mergeCell ref="BI74:BS74"/>
    <mergeCell ref="BT74:CC74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CD74:CM74"/>
    <mergeCell ref="CN74:DD74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CD79:CM79"/>
    <mergeCell ref="CN79:DD79"/>
    <mergeCell ref="A78:I78"/>
    <mergeCell ref="K78:BG78"/>
    <mergeCell ref="BI78:BS78"/>
    <mergeCell ref="BT78:CC78"/>
    <mergeCell ref="A82:I82"/>
    <mergeCell ref="K82:BG82"/>
    <mergeCell ref="BI82:BS82"/>
    <mergeCell ref="BT82:CC82"/>
    <mergeCell ref="CD78:CM78"/>
    <mergeCell ref="CN78:DD78"/>
    <mergeCell ref="A79:I79"/>
    <mergeCell ref="K79:BG79"/>
    <mergeCell ref="BI79:BS79"/>
    <mergeCell ref="BT79:CC79"/>
    <mergeCell ref="BI84:BS84"/>
    <mergeCell ref="BT84:CC84"/>
    <mergeCell ref="CD82:CM82"/>
    <mergeCell ref="CN82:DD82"/>
    <mergeCell ref="A83:I83"/>
    <mergeCell ref="K83:BG83"/>
    <mergeCell ref="BI83:BS83"/>
    <mergeCell ref="BT83:CC83"/>
    <mergeCell ref="CD83:CM83"/>
    <mergeCell ref="CN83:DD83"/>
    <mergeCell ref="CD84:CM84"/>
    <mergeCell ref="CN84:DD84"/>
    <mergeCell ref="A87:I87"/>
    <mergeCell ref="K87:BG87"/>
    <mergeCell ref="BI87:BS87"/>
    <mergeCell ref="BT87:CC87"/>
    <mergeCell ref="CD87:CM87"/>
    <mergeCell ref="CN87:DD87"/>
    <mergeCell ref="A84:I84"/>
    <mergeCell ref="K84:BG84"/>
    <mergeCell ref="CD91:CM91"/>
    <mergeCell ref="CN91:DD91"/>
    <mergeCell ref="A88:I88"/>
    <mergeCell ref="K88:BG88"/>
    <mergeCell ref="BI88:BS88"/>
    <mergeCell ref="BT88:CC88"/>
    <mergeCell ref="A89:I89"/>
    <mergeCell ref="K89:BG89"/>
    <mergeCell ref="BI89:BS89"/>
    <mergeCell ref="BT89:CC89"/>
    <mergeCell ref="A92:I92"/>
    <mergeCell ref="K92:BG92"/>
    <mergeCell ref="BI92:BS92"/>
    <mergeCell ref="BT92:CC92"/>
    <mergeCell ref="CD88:CM88"/>
    <mergeCell ref="CN88:DD88"/>
    <mergeCell ref="A91:I91"/>
    <mergeCell ref="K91:BG91"/>
    <mergeCell ref="BI91:BS91"/>
    <mergeCell ref="BT91:CC91"/>
    <mergeCell ref="BI94:BS94"/>
    <mergeCell ref="BT94:CC94"/>
    <mergeCell ref="CD92:CM92"/>
    <mergeCell ref="CN92:DD92"/>
    <mergeCell ref="A93:I93"/>
    <mergeCell ref="K93:BG93"/>
    <mergeCell ref="BI93:BS93"/>
    <mergeCell ref="BT93:CC93"/>
    <mergeCell ref="CD93:CM93"/>
    <mergeCell ref="CN93:DD93"/>
    <mergeCell ref="CD94:CM94"/>
    <mergeCell ref="CN94:DD94"/>
    <mergeCell ref="A95:I95"/>
    <mergeCell ref="K95:BG95"/>
    <mergeCell ref="BI95:BS95"/>
    <mergeCell ref="BT95:CC95"/>
    <mergeCell ref="CD95:CM95"/>
    <mergeCell ref="CN95:DD95"/>
    <mergeCell ref="A94:I94"/>
    <mergeCell ref="K94:BG94"/>
    <mergeCell ref="CD96:CM96"/>
    <mergeCell ref="CN96:DD96"/>
    <mergeCell ref="BI97:BS97"/>
    <mergeCell ref="BI98:BS98"/>
    <mergeCell ref="A96:I96"/>
    <mergeCell ref="K96:BG96"/>
    <mergeCell ref="BI96:BS96"/>
    <mergeCell ref="BT96:CC96"/>
    <mergeCell ref="A44:I44"/>
    <mergeCell ref="J44:BH44"/>
    <mergeCell ref="BI44:BS44"/>
    <mergeCell ref="BT44:CC44"/>
    <mergeCell ref="CD44:CM44"/>
    <mergeCell ref="CN44:DD44"/>
    <mergeCell ref="CN45:DD45"/>
    <mergeCell ref="CN46:DD46"/>
    <mergeCell ref="A45:I45"/>
    <mergeCell ref="A46:I46"/>
    <mergeCell ref="J45:BH45"/>
    <mergeCell ref="J46:BH46"/>
    <mergeCell ref="BI45:BS45"/>
    <mergeCell ref="BI46:BS46"/>
    <mergeCell ref="J67:BH67"/>
    <mergeCell ref="BI67:BS67"/>
    <mergeCell ref="BT67:CC67"/>
    <mergeCell ref="BT45:CC45"/>
    <mergeCell ref="BT46:CC46"/>
    <mergeCell ref="CD45:CM45"/>
    <mergeCell ref="CD46:CM46"/>
    <mergeCell ref="CD64:CM64"/>
    <mergeCell ref="BT62:CC62"/>
    <mergeCell ref="CD62:CM62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108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2017-04-20T05:34:07Z</dcterms:created>
  <dcterms:modified xsi:type="dcterms:W3CDTF">2022-04-28T10:05:28Z</dcterms:modified>
  <cp:category/>
  <cp:version/>
  <cp:contentType/>
  <cp:contentStatus/>
</cp:coreProperties>
</file>